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 yWindow="0" windowWidth="15792" windowHeight="9312"/>
  </bookViews>
  <sheets>
    <sheet name="2024" sheetId="1" r:id="rId1"/>
  </sheets>
  <calcPr calcId="124519"/>
</workbook>
</file>

<file path=xl/calcChain.xml><?xml version="1.0" encoding="utf-8"?>
<calcChain xmlns="http://schemas.openxmlformats.org/spreadsheetml/2006/main">
  <c r="D193" i="1"/>
  <c r="B193"/>
  <c r="C190" s="1"/>
  <c r="E188" l="1"/>
  <c r="C184"/>
  <c r="C185"/>
  <c r="C186"/>
  <c r="C187"/>
  <c r="D195"/>
  <c r="C188"/>
  <c r="B195"/>
  <c r="C189"/>
  <c r="E189"/>
  <c r="E190"/>
  <c r="E191"/>
  <c r="E192"/>
  <c r="E184"/>
  <c r="E185"/>
  <c r="E186"/>
  <c r="E187"/>
  <c r="C191"/>
  <c r="C192"/>
  <c r="K38"/>
  <c r="C38" l="1"/>
  <c r="D38"/>
  <c r="E38"/>
  <c r="F38"/>
  <c r="G38"/>
  <c r="H38"/>
  <c r="I38"/>
  <c r="J38"/>
  <c r="B38"/>
  <c r="E169" l="1"/>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E145"/>
  <c r="E180" l="1"/>
  <c r="E181"/>
  <c r="E142"/>
  <c r="E143"/>
  <c r="E155"/>
  <c r="E157"/>
  <c r="E166"/>
  <c r="E170"/>
  <c r="E146"/>
  <c r="E172"/>
  <c r="E159"/>
  <c r="E147"/>
  <c r="E173"/>
  <c r="E149"/>
  <c r="E174"/>
  <c r="E162"/>
  <c r="E150"/>
  <c r="E177"/>
  <c r="E164"/>
  <c r="E151"/>
  <c r="E178"/>
  <c r="E165"/>
  <c r="E154"/>
  <c r="E141"/>
  <c r="E158"/>
  <c r="E179"/>
  <c r="E171"/>
  <c r="E163"/>
  <c r="E156"/>
  <c r="E148"/>
  <c r="E140"/>
  <c r="E182"/>
  <c r="E175"/>
  <c r="E167"/>
  <c r="E160"/>
  <c r="E152"/>
  <c r="E144"/>
  <c r="E183"/>
  <c r="E176"/>
  <c r="E168"/>
  <c r="E161"/>
  <c r="E153"/>
  <c r="C116"/>
  <c r="D116"/>
  <c r="E116"/>
  <c r="F116"/>
  <c r="G116"/>
  <c r="H116"/>
  <c r="I116"/>
  <c r="J116"/>
  <c r="K116"/>
  <c r="B116"/>
  <c r="C102"/>
  <c r="D102"/>
  <c r="E102"/>
  <c r="F102"/>
  <c r="G102"/>
  <c r="H102"/>
  <c r="I102"/>
  <c r="J102"/>
  <c r="K102"/>
  <c r="B102"/>
  <c r="C92"/>
  <c r="D92"/>
  <c r="E92"/>
  <c r="F92"/>
  <c r="G92"/>
  <c r="H92"/>
  <c r="I92"/>
  <c r="J92"/>
  <c r="K92"/>
  <c r="B92"/>
  <c r="N64"/>
  <c r="N50"/>
  <c r="N40"/>
  <c r="K126" l="1"/>
  <c r="K112"/>
  <c r="F34"/>
  <c r="G34"/>
  <c r="H34"/>
  <c r="I34"/>
  <c r="J34"/>
  <c r="L34"/>
  <c r="L46"/>
  <c r="L60"/>
  <c r="L74"/>
  <c r="I126"/>
  <c r="H126"/>
  <c r="G126"/>
  <c r="F126"/>
  <c r="E126"/>
  <c r="D126"/>
  <c r="C126"/>
  <c r="B126"/>
  <c r="I112"/>
  <c r="H112"/>
  <c r="G112"/>
  <c r="F112"/>
  <c r="E112"/>
  <c r="D112"/>
  <c r="C112"/>
  <c r="B112"/>
  <c r="I98"/>
  <c r="H98"/>
  <c r="G98"/>
  <c r="F98"/>
  <c r="E98"/>
  <c r="D98"/>
  <c r="C98"/>
  <c r="B98"/>
  <c r="I88"/>
  <c r="H88"/>
  <c r="G88"/>
  <c r="F88"/>
  <c r="E88"/>
  <c r="D88"/>
  <c r="C88"/>
  <c r="B88"/>
  <c r="J126"/>
  <c r="J112"/>
  <c r="J98"/>
  <c r="J88"/>
  <c r="K98" l="1"/>
  <c r="K88"/>
  <c r="C139"/>
  <c r="C138"/>
  <c r="E139"/>
  <c r="E138"/>
  <c r="C193" l="1"/>
  <c r="E193"/>
  <c r="N73"/>
  <c r="N72"/>
  <c r="N71"/>
  <c r="N70"/>
  <c r="N69"/>
  <c r="N68"/>
  <c r="N67"/>
  <c r="N66"/>
  <c r="N65"/>
  <c r="N59"/>
  <c r="N58"/>
  <c r="N57"/>
  <c r="N56"/>
  <c r="N55"/>
  <c r="N54"/>
  <c r="N53"/>
  <c r="N52"/>
  <c r="N51"/>
  <c r="N45"/>
  <c r="N44"/>
  <c r="N43"/>
  <c r="N42"/>
  <c r="N41"/>
  <c r="N36"/>
  <c r="N33"/>
  <c r="N32"/>
  <c r="N31"/>
  <c r="N30"/>
  <c r="N29"/>
  <c r="M34"/>
  <c r="M46"/>
  <c r="M60"/>
  <c r="M74"/>
  <c r="K34"/>
  <c r="K46"/>
  <c r="K60"/>
  <c r="K74"/>
  <c r="J46"/>
  <c r="J60"/>
  <c r="J74"/>
  <c r="I74"/>
  <c r="I60"/>
  <c r="I46"/>
  <c r="H74"/>
  <c r="H60"/>
  <c r="H46"/>
  <c r="G46"/>
  <c r="G60"/>
  <c r="G74"/>
  <c r="F74"/>
  <c r="F60"/>
  <c r="F46"/>
  <c r="E74"/>
  <c r="E60"/>
  <c r="E46"/>
  <c r="E34"/>
  <c r="D74"/>
  <c r="D60"/>
  <c r="D46"/>
  <c r="D34"/>
  <c r="C74"/>
  <c r="C60"/>
  <c r="C46"/>
  <c r="C34"/>
  <c r="B74" l="1"/>
  <c r="N74" s="1"/>
  <c r="B60"/>
  <c r="N60" s="1"/>
  <c r="B46"/>
  <c r="N46" s="1"/>
  <c r="B34"/>
  <c r="N34" s="1"/>
</calcChain>
</file>

<file path=xl/sharedStrings.xml><?xml version="1.0" encoding="utf-8"?>
<sst xmlns="http://schemas.openxmlformats.org/spreadsheetml/2006/main" count="216" uniqueCount="121">
  <si>
    <t>AUTRES</t>
  </si>
  <si>
    <t>Bloc</t>
  </si>
  <si>
    <t>ASEAN</t>
  </si>
  <si>
    <t>GRANDE_CHINE</t>
  </si>
  <si>
    <t>INDE_PAKISTAN</t>
  </si>
  <si>
    <t>JAPON_COREE</t>
  </si>
  <si>
    <t>MOYEN_ORIENT</t>
  </si>
  <si>
    <t>SADC</t>
  </si>
  <si>
    <t>UE</t>
  </si>
  <si>
    <t>Groupe d'utilisation économique</t>
  </si>
  <si>
    <t>ALIMENTATION</t>
  </si>
  <si>
    <t>ENERGIE</t>
  </si>
  <si>
    <t>EQUIPEMENT</t>
  </si>
  <si>
    <t>MATIERE PREMIERE</t>
  </si>
  <si>
    <t>AUTRES BIENS</t>
  </si>
  <si>
    <t>Import mensuel total</t>
  </si>
  <si>
    <t>Janvier</t>
  </si>
  <si>
    <t>Import total</t>
  </si>
  <si>
    <t>PARTIE 1 : NOTE INTRODUCTIVE</t>
  </si>
  <si>
    <t>Abréviation</t>
  </si>
  <si>
    <t>Signification</t>
  </si>
  <si>
    <t>Association of SouthEast Asian Nations</t>
  </si>
  <si>
    <t>GRANDE CHINE</t>
  </si>
  <si>
    <t>Chine, Taiwan, Hong Kong et Macao</t>
  </si>
  <si>
    <t>JAPON-COREE</t>
  </si>
  <si>
    <t>Japon, Corée du Sud</t>
  </si>
  <si>
    <t>Southern African Development Community</t>
  </si>
  <si>
    <t>PARTIE 2 : TABLEAUX STATISTIQUES</t>
  </si>
  <si>
    <t>Import mensuel total (CAF) en million de USD</t>
  </si>
  <si>
    <t>Union Européenne à l'exclusion des Régions ultrapériphériques</t>
  </si>
  <si>
    <t>Février</t>
  </si>
  <si>
    <t>Somme</t>
  </si>
  <si>
    <t>Mars</t>
  </si>
  <si>
    <t>Avril</t>
  </si>
  <si>
    <t>Mai</t>
  </si>
  <si>
    <t>Juin</t>
  </si>
  <si>
    <t>Juillet</t>
  </si>
  <si>
    <t>Août</t>
  </si>
  <si>
    <t>Septembre</t>
  </si>
  <si>
    <t>Octobre</t>
  </si>
  <si>
    <t>Novembre</t>
  </si>
  <si>
    <t>Décembre</t>
  </si>
  <si>
    <t>Droits &amp; Taxes exonérés</t>
  </si>
  <si>
    <t>Motif de l'exonération</t>
  </si>
  <si>
    <t>Part</t>
  </si>
  <si>
    <t>MISSIONS DIPLOMATIQUES ET ASSIMILES</t>
  </si>
  <si>
    <t>L.G.I.M</t>
  </si>
  <si>
    <t>NOTE DE CONSEIL</t>
  </si>
  <si>
    <t>CHANGEMENT RESIDENCE</t>
  </si>
  <si>
    <t>AUTRES ENVOIS SANS CARACTERE COMMERCIAL</t>
  </si>
  <si>
    <t>DECRET</t>
  </si>
  <si>
    <t>AUTRES FRANCHISES PREVUES PAR LE CDD</t>
  </si>
  <si>
    <t>FRANCHISE PROVISOIRE</t>
  </si>
  <si>
    <t>ACCORD DE FLORENCE ET PROTOCOLE DE NAIROBI</t>
  </si>
  <si>
    <t>ACCORD CONCLU AVEC ORG. INTER. AUTRE QUE ONG</t>
  </si>
  <si>
    <t>Total</t>
  </si>
  <si>
    <t>Montant</t>
  </si>
  <si>
    <t>ONG ETRANGERES ACCORD DE SIEGE-GVT MG</t>
  </si>
  <si>
    <t>INSTITUTIONS SPECIALISEES DE NATIONS UNIES</t>
  </si>
  <si>
    <t>DONS POUR ORGANISMES PUBLICS-PRIVES</t>
  </si>
  <si>
    <t>ENVOIS DE SECOURS ET A LA CROIX ROUGE MALAGASY</t>
  </si>
  <si>
    <t>ACCORDS DE COOPERATION DE DVLPT AVEC UN AUTRE ETAT</t>
  </si>
  <si>
    <t>EXONERATION A L'EXPORT</t>
  </si>
  <si>
    <t>USMCA_ACEUM</t>
  </si>
  <si>
    <t>Accord entre les Etats-Unis d'Amérique, le Mexique et le Canada</t>
  </si>
  <si>
    <t>Valeur Import&amp;Export exonérée</t>
  </si>
  <si>
    <t>OI, ONG ET ASSIMILES</t>
  </si>
  <si>
    <t>ACEUM_USMCA</t>
  </si>
  <si>
    <t>Tableau 1.1 : Import mensuel total provisoire par type de produit (en milliard d'Ariary) - Source : DGD\DSCD</t>
  </si>
  <si>
    <t>Tableau 1.2 : Import mensuel total provisoire par type de produit (en millier de tonne) - Source : DGD\DSCD</t>
  </si>
  <si>
    <t>Tableau 1.3 : Import mensuel total provisoire par bloc géo-économique (en milliard d'Ariary) - Source : DGD\DSCD</t>
  </si>
  <si>
    <t>Tableau 1.4 : Import mensuel total provisoire par bloc géo-économique (en millier de tonne) - Source : DGD\DSCD</t>
  </si>
  <si>
    <t>PREMIERE SECTION : IMPORTATIONS SUR L'ANNEE 2024</t>
  </si>
  <si>
    <t>DEUXIEME SECTION : IMPORTATIONS SUR LES DIX DERNIERES ANNEES</t>
  </si>
  <si>
    <t>Tableau 2.1 : Import total par type de produit (en milliard d'Ariary) - Source : DGD\DSCD</t>
  </si>
  <si>
    <t>Tableau 2.2 : Import total par type de produit (en millier de tonne) - Source : DGD\DSCD</t>
  </si>
  <si>
    <t>Tableau 2.3 : Import total par bloc géo-économique (en milliard d'Ariary) - Source : DGD\DSCD</t>
  </si>
  <si>
    <t>Tableau 2.4 : Import total par bloc géo-économique (en millier de tonne) - Source : DGD\DSCD</t>
  </si>
  <si>
    <t>IMPORTATION ET EXONERATION DE DROITS ET TAXES</t>
  </si>
  <si>
    <t>USD</t>
  </si>
  <si>
    <t>Dollar des Etats-Unis d'Amérique</t>
  </si>
  <si>
    <t>MATERIEL MILITAIRE FORCES ETRANGERES</t>
  </si>
  <si>
    <t>SECTEUR PUBLIC</t>
  </si>
  <si>
    <t>ETABLISSEMENTS D'ENSEIGNEMENTS ETRANGERS AGREES</t>
  </si>
  <si>
    <t>FRANCHISE POUR MISSIONS DIPLOMATIQUES AMBASSADES</t>
  </si>
  <si>
    <t>FRANCHISE POUR MISSIONS DIPLOMATIQUES CONSULATS</t>
  </si>
  <si>
    <t>FRANCHISE POUR MISSIONS DIPLOMATIQUES UE</t>
  </si>
  <si>
    <t>EXONERATION PROVISOIRE AD MISSIONS DIPLOMATIQUES</t>
  </si>
  <si>
    <t>ISNU FAO OIT BIT OMS PNUD UNICEF FNUAP PAM BAD FAD OIM FIDA</t>
  </si>
  <si>
    <t>EXONERATION PROVISOIRE AD ISNU</t>
  </si>
  <si>
    <t>FRANCHISE LIVRES ANNEXE A ACCORD FLORENCE ET PROTOCOLE NAIROBI</t>
  </si>
  <si>
    <t>FRANCHISE INSTRUMENTS SCIENTIFIQUES ANNEXE D ACCORD FLORENCE ET PROTOCOLE NAIROBI</t>
  </si>
  <si>
    <t>FRANCHISE MATERIEL SPORTIF ANNEXE F PROTOCOLE NAIROBI</t>
  </si>
  <si>
    <t>FRANCHISE ACCORD COTONOU FOURNITURES MINISTERES</t>
  </si>
  <si>
    <t>FRANCHISE ACCORD DE DEVELOPPEMENT GIZ</t>
  </si>
  <si>
    <t>FRANCHISE ACCORD DE DEVELOPPEMENT USAID</t>
  </si>
  <si>
    <t>FRANCHISE ACCORD DE DEVELOPPEMENT EXPERTISE France</t>
  </si>
  <si>
    <t>FRANCHISE ONG ETRANGERES ACCORD DE SIEGE PREMIERE INSTALLATION</t>
  </si>
  <si>
    <t>FRANCHISE ONG ETRANGERES ACCORD DE SIEGE FONCTIONNEMENT ONG</t>
  </si>
  <si>
    <t>FRANCHISE OI CRFIM</t>
  </si>
  <si>
    <t>FRANCHISE OI IPM</t>
  </si>
  <si>
    <t>FRANCHISE ETABLISSEMENT ENSEIGNEMENT ALLIANCE FRANCAISE</t>
  </si>
  <si>
    <t>EXONERATION PROVISOIRE AD ONG ORGANISATIONS INTERNATIONALES</t>
  </si>
  <si>
    <t>FRANCHISE LGIM DMSA</t>
  </si>
  <si>
    <t>FRANCHISE LGIM SOUS TRAITANTS</t>
  </si>
  <si>
    <t>FRANCHISE DONS ETS HOSPITALIERS PUBLICS OU DES ARMEES</t>
  </si>
  <si>
    <t>FRANCHISE DONS CTD</t>
  </si>
  <si>
    <t>FRANCHISE CROIX ROUGE MALAGASY</t>
  </si>
  <si>
    <t>FRANCHISE ORGANES TITULAIRES DECRET RUP</t>
  </si>
  <si>
    <t>FRANCHISE NOTE DE CONSEIL HUILE BRUTE ALIMENTAIRE</t>
  </si>
  <si>
    <t>FRANCHISE DEMENAGEMENT</t>
  </si>
  <si>
    <t>FRANCHISE RETOUR MARCHANDISES</t>
  </si>
  <si>
    <t>FRANCHISE AVITAILLEMENT NAVIRES ET AERONEFS</t>
  </si>
  <si>
    <t>Dont Import</t>
  </si>
  <si>
    <t>FRANCHISE ACCORD DE DEVELOPPEMENT AFD</t>
  </si>
  <si>
    <t>FRANCHISE ACCORD DE DEVELOPPEMENT PEACE CORPS</t>
  </si>
  <si>
    <t>FRANCHISE OI OIF</t>
  </si>
  <si>
    <t>FRANCHISE OI ASECNA</t>
  </si>
  <si>
    <t>FRANCHISE DONS ORGANES TITULAIRES AGREMENT ŒUVRES SOLIDARITE</t>
  </si>
  <si>
    <t>FRANCHISE NOTE DE CONSEIL PAM</t>
  </si>
  <si>
    <t>PARTIE 3 : EXONERATION DE DROITS ET TAXES A L'IMPORTATION ET A L'EXPORTATION A FIN OCTOBRE 2024 (EN MILLIARD D'ARIARY)</t>
  </si>
</sst>
</file>

<file path=xl/styles.xml><?xml version="1.0" encoding="utf-8"?>
<styleSheet xmlns="http://schemas.openxmlformats.org/spreadsheetml/2006/main">
  <numFmts count="4">
    <numFmt numFmtId="43" formatCode="_-* #,##0.00\ _€_-;\-* #,##0.00\ _€_-;_-* &quot;-&quot;??\ _€_-;_-@_-"/>
    <numFmt numFmtId="164" formatCode="_-* #,##0.0\ _€_-;\-* #,##0.0\ _€_-;_-* &quot;-&quot;??\ _€_-;_-@_-"/>
    <numFmt numFmtId="166" formatCode="#,##0.0"/>
    <numFmt numFmtId="167" formatCode="#,##0.0_ ;\-#,##0.0\ "/>
  </numFmts>
  <fonts count="21">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
      <i/>
      <sz val="11"/>
      <color rgb="FF7030A0"/>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75">
    <xf numFmtId="0" fontId="0" fillId="0" borderId="0" xfId="0"/>
    <xf numFmtId="164" fontId="1" fillId="0" borderId="0" xfId="31" applyNumberFormat="1" applyFont="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18" fillId="0" borderId="0" xfId="0" applyFont="1" applyFill="1" applyBorder="1" applyAlignment="1">
      <alignment vertical="top"/>
    </xf>
    <xf numFmtId="0" fontId="18" fillId="0" borderId="0" xfId="0" applyFont="1" applyFill="1" applyBorder="1" applyAlignment="1">
      <alignment horizontal="left" vertical="top"/>
    </xf>
    <xf numFmtId="9" fontId="1" fillId="0" borderId="0" xfId="43" applyFont="1" applyBorder="1" applyAlignment="1">
      <alignment horizontal="center" vertical="center"/>
    </xf>
    <xf numFmtId="9" fontId="1" fillId="0" borderId="0" xfId="43" applyFont="1"/>
    <xf numFmtId="164" fontId="1" fillId="0" borderId="0" xfId="31" applyNumberFormat="1" applyFont="1" applyFill="1" applyBorder="1"/>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6" fontId="17" fillId="35" borderId="18" xfId="0" applyNumberFormat="1" applyFont="1" applyFill="1" applyBorder="1" applyAlignment="1">
      <alignment horizontal="right" vertical="top" wrapText="1"/>
    </xf>
    <xf numFmtId="166" fontId="17" fillId="35" borderId="19" xfId="0" applyNumberFormat="1" applyFont="1" applyFill="1" applyBorder="1" applyAlignment="1">
      <alignment horizontal="center" vertical="top" wrapText="1"/>
    </xf>
    <xf numFmtId="166" fontId="17" fillId="35" borderId="20" xfId="0" applyNumberFormat="1" applyFont="1" applyFill="1" applyBorder="1" applyAlignment="1">
      <alignment horizontal="center" vertical="top" wrapText="1"/>
    </xf>
    <xf numFmtId="166"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6" fontId="17" fillId="35" borderId="20" xfId="0" applyNumberFormat="1" applyFont="1" applyFill="1" applyBorder="1"/>
    <xf numFmtId="9" fontId="17" fillId="35" borderId="23" xfId="43" applyFont="1" applyFill="1" applyBorder="1" applyAlignment="1">
      <alignment horizontal="center"/>
    </xf>
    <xf numFmtId="166" fontId="17" fillId="35" borderId="0" xfId="0" applyNumberFormat="1" applyFont="1" applyFill="1" applyBorder="1"/>
    <xf numFmtId="9" fontId="17" fillId="35" borderId="0" xfId="43" applyFont="1" applyFill="1" applyBorder="1" applyAlignment="1">
      <alignment horizontal="center"/>
    </xf>
    <xf numFmtId="166" fontId="16" fillId="0" borderId="1" xfId="0" applyNumberFormat="1" applyFont="1" applyBorder="1"/>
    <xf numFmtId="166" fontId="1" fillId="0" borderId="1" xfId="31" applyNumberFormat="1" applyFont="1" applyBorder="1"/>
    <xf numFmtId="166" fontId="16" fillId="0" borderId="1" xfId="31" applyNumberFormat="1" applyFont="1" applyBorder="1"/>
    <xf numFmtId="166" fontId="16" fillId="33" borderId="0" xfId="0" applyNumberFormat="1" applyFont="1" applyFill="1"/>
    <xf numFmtId="166" fontId="16" fillId="33" borderId="0" xfId="31" applyNumberFormat="1" applyFont="1" applyFill="1"/>
    <xf numFmtId="166" fontId="16" fillId="34" borderId="0" xfId="0" applyNumberFormat="1" applyFont="1" applyFill="1"/>
    <xf numFmtId="166" fontId="1" fillId="34" borderId="0" xfId="31" applyNumberFormat="1" applyFont="1" applyFill="1"/>
    <xf numFmtId="166" fontId="16" fillId="34" borderId="0" xfId="31" applyNumberFormat="1" applyFont="1" applyFill="1"/>
    <xf numFmtId="166" fontId="16" fillId="0" borderId="0" xfId="0" applyNumberFormat="1" applyFont="1" applyAlignment="1">
      <alignment horizontal="left" vertical="center" indent="3"/>
    </xf>
    <xf numFmtId="166" fontId="1" fillId="0" borderId="0" xfId="31" applyNumberFormat="1" applyFont="1"/>
    <xf numFmtId="166" fontId="0" fillId="0" borderId="0" xfId="0" applyNumberFormat="1" applyAlignment="1">
      <alignment vertical="center" wrapText="1"/>
    </xf>
    <xf numFmtId="166" fontId="16" fillId="0" borderId="0" xfId="0" applyNumberFormat="1" applyFont="1" applyAlignment="1">
      <alignment horizontal="center"/>
    </xf>
    <xf numFmtId="166" fontId="0" fillId="0" borderId="0" xfId="0" applyNumberFormat="1"/>
    <xf numFmtId="166" fontId="16" fillId="0" borderId="1" xfId="0" applyNumberFormat="1" applyFont="1" applyFill="1" applyBorder="1"/>
    <xf numFmtId="166" fontId="19" fillId="0" borderId="0" xfId="0" applyNumberFormat="1" applyFont="1" applyAlignment="1">
      <alignment horizontal="center"/>
    </xf>
    <xf numFmtId="166" fontId="16" fillId="0" borderId="0" xfId="0" applyNumberFormat="1" applyFont="1" applyAlignment="1"/>
    <xf numFmtId="167" fontId="0" fillId="0" borderId="0" xfId="31" applyNumberFormat="1" applyFont="1"/>
    <xf numFmtId="3" fontId="16" fillId="33" borderId="0" xfId="31" applyNumberFormat="1" applyFont="1" applyFill="1"/>
    <xf numFmtId="166" fontId="16" fillId="33" borderId="0" xfId="31" quotePrefix="1" applyNumberFormat="1" applyFont="1" applyFill="1" applyAlignment="1">
      <alignment horizontal="right"/>
    </xf>
    <xf numFmtId="166" fontId="16" fillId="33" borderId="0" xfId="31" applyNumberFormat="1" applyFont="1" applyFill="1" applyAlignment="1">
      <alignment horizontal="right"/>
    </xf>
    <xf numFmtId="167" fontId="1" fillId="0" borderId="0" xfId="31" applyNumberFormat="1" applyFont="1"/>
    <xf numFmtId="0" fontId="20" fillId="0" borderId="0" xfId="0" applyFont="1"/>
    <xf numFmtId="166" fontId="20" fillId="33" borderId="21" xfId="0" applyNumberFormat="1" applyFont="1" applyFill="1" applyBorder="1"/>
    <xf numFmtId="9" fontId="20" fillId="33" borderId="22" xfId="43" applyFont="1" applyFill="1" applyBorder="1" applyAlignment="1">
      <alignment horizontal="center" vertical="center"/>
    </xf>
    <xf numFmtId="167" fontId="20" fillId="0" borderId="0" xfId="31" applyNumberFormat="1" applyFont="1"/>
    <xf numFmtId="9" fontId="20" fillId="0" borderId="0" xfId="43" applyFont="1" applyBorder="1" applyAlignment="1">
      <alignment horizontal="center" vertical="center"/>
    </xf>
    <xf numFmtId="0" fontId="0" fillId="0" borderId="1" xfId="0" applyBorder="1" applyAlignment="1">
      <alignment horizontal="left" indent="2"/>
    </xf>
    <xf numFmtId="166" fontId="1" fillId="0" borderId="1" xfId="43" applyNumberFormat="1" applyFont="1" applyBorder="1"/>
    <xf numFmtId="164" fontId="1" fillId="0" borderId="1" xfId="31" applyNumberFormat="1" applyFont="1" applyBorder="1"/>
    <xf numFmtId="166" fontId="2" fillId="0" borderId="0" xfId="0" quotePrefix="1" applyNumberFormat="1" applyFont="1"/>
    <xf numFmtId="166" fontId="17" fillId="0" borderId="0" xfId="31" applyNumberFormat="1" applyFont="1" applyFill="1"/>
    <xf numFmtId="166" fontId="2" fillId="0" borderId="0" xfId="31" applyNumberFormat="1" applyFont="1"/>
    <xf numFmtId="9" fontId="17" fillId="0" borderId="0" xfId="43" applyFont="1" applyAlignment="1">
      <alignment horizontal="left" vertical="center" indent="3"/>
    </xf>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xf numFmtId="0" fontId="0" fillId="0" borderId="13" xfId="0"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13" xfId="0" applyFont="1" applyBorder="1" applyAlignment="1">
      <alignment horizontal="left" vertical="top" wrapText="1"/>
    </xf>
    <xf numFmtId="166" fontId="17" fillId="35" borderId="16" xfId="0" applyNumberFormat="1" applyFont="1" applyFill="1" applyBorder="1" applyAlignment="1">
      <alignment horizontal="center" vertical="center" wrapText="1"/>
    </xf>
    <xf numFmtId="166" fontId="17" fillId="35" borderId="17" xfId="0" applyNumberFormat="1" applyFont="1" applyFill="1" applyBorder="1" applyAlignment="1">
      <alignment horizontal="center" vertical="center" wrapText="1"/>
    </xf>
    <xf numFmtId="166" fontId="17" fillId="35" borderId="0" xfId="0" applyNumberFormat="1" applyFont="1" applyFill="1" applyBorder="1" applyAlignment="1">
      <alignment horizontal="center" vertical="center" wrapText="1"/>
    </xf>
    <xf numFmtId="0" fontId="19" fillId="0" borderId="0" xfId="0" applyFont="1" applyAlignment="1">
      <alignment horizontal="center"/>
    </xf>
    <xf numFmtId="166" fontId="19" fillId="0" borderId="0" xfId="0" applyNumberFormat="1" applyFont="1" applyAlignment="1">
      <alignment horizontal="center"/>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1</xdr:rowOff>
    </xdr:from>
    <xdr:to>
      <xdr:col>10</xdr:col>
      <xdr:colOff>685800</xdr:colOff>
      <xdr:row>7</xdr:row>
      <xdr:rowOff>7621</xdr:rowOff>
    </xdr:to>
    <xdr:sp macro="" textlink="">
      <xdr:nvSpPr>
        <xdr:cNvPr id="5" name="ZoneTexte 4"/>
        <xdr:cNvSpPr txBox="1"/>
      </xdr:nvSpPr>
      <xdr:spPr>
        <a:xfrm>
          <a:off x="38100" y="579121"/>
          <a:ext cx="10767060" cy="739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de Madagascar en direct de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twoCellAnchor>
    <xdr:from>
      <xdr:col>0</xdr:col>
      <xdr:colOff>53340</xdr:colOff>
      <xdr:row>19</xdr:row>
      <xdr:rowOff>114300</xdr:rowOff>
    </xdr:from>
    <xdr:to>
      <xdr:col>10</xdr:col>
      <xdr:colOff>723900</xdr:colOff>
      <xdr:row>21</xdr:row>
      <xdr:rowOff>182880</xdr:rowOff>
    </xdr:to>
    <xdr:sp macro="" textlink="">
      <xdr:nvSpPr>
        <xdr:cNvPr id="3" name="ZoneTexte 2"/>
        <xdr:cNvSpPr txBox="1"/>
      </xdr:nvSpPr>
      <xdr:spPr>
        <a:xfrm>
          <a:off x="53340" y="3771900"/>
          <a:ext cx="10789920" cy="464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Les importations détaillées ci-dessous comprennent celles des zones et entreprises franches. Les</a:t>
          </a:r>
          <a:r>
            <a:rPr lang="fr-FR" sz="1100" baseline="0"/>
            <a:t> statistiques des périodes précédentes sont mises à jour au fur et à mesure des liquidations. La conversion en USD suit le cours des changes utilisé pour les opérations de dédouanement.</a:t>
          </a:r>
          <a:endParaRPr lang="fr-FR" sz="1100"/>
        </a:p>
      </xdr:txBody>
    </xdr:sp>
    <xdr:clientData/>
  </xdr:twoCellAnchor>
  <xdr:twoCellAnchor>
    <xdr:from>
      <xdr:col>0</xdr:col>
      <xdr:colOff>30480</xdr:colOff>
      <xdr:row>131</xdr:row>
      <xdr:rowOff>121920</xdr:rowOff>
    </xdr:from>
    <xdr:to>
      <xdr:col>10</xdr:col>
      <xdr:colOff>723900</xdr:colOff>
      <xdr:row>133</xdr:row>
      <xdr:rowOff>175260</xdr:rowOff>
    </xdr:to>
    <xdr:sp macro="" textlink="">
      <xdr:nvSpPr>
        <xdr:cNvPr id="4" name="ZoneTexte 3"/>
        <xdr:cNvSpPr txBox="1"/>
      </xdr:nvSpPr>
      <xdr:spPr>
        <a:xfrm>
          <a:off x="30480" y="24353520"/>
          <a:ext cx="10927080" cy="449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Aux termes de la note N° 034-2024-MEF/SG/DGD du 18 janvier 2024, les modifications apportées par la loi de finances 2024 au Code et Tarif des Douanes sont à</a:t>
          </a:r>
          <a:r>
            <a:rPr lang="fr-FR" sz="1100" baseline="0"/>
            <a:t> appliquer à partir du 22 janvier 2024. Par conséquent, les dispositions de la loi de finances 2023 sur le Code et Tarif des Douanes s'appliquent aux déclarations en douane enregistrées avant le 22 janvier 2024</a:t>
          </a: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195"/>
  <sheetViews>
    <sheetView showGridLines="0" tabSelected="1" topLeftCell="A110" workbookViewId="0">
      <selection activeCell="A132" sqref="A132"/>
    </sheetView>
  </sheetViews>
  <sheetFormatPr baseColWidth="10" defaultRowHeight="14.4"/>
  <cols>
    <col min="1" max="1" width="51" customWidth="1"/>
    <col min="2" max="2" width="12" style="1" bestFit="1" customWidth="1"/>
    <col min="3" max="3" width="11.44140625" style="1" bestFit="1" customWidth="1"/>
    <col min="4" max="4" width="10.88671875" style="1" bestFit="1" customWidth="1"/>
    <col min="5" max="5" width="10.109375" style="1" bestFit="1" customWidth="1"/>
    <col min="6" max="6" width="10.44140625" style="1" bestFit="1" customWidth="1"/>
    <col min="7" max="7" width="10.5546875" style="1" bestFit="1" customWidth="1"/>
    <col min="8" max="8" width="10.6640625" style="1" bestFit="1" customWidth="1"/>
    <col min="9" max="9" width="10.44140625" style="1" bestFit="1" customWidth="1"/>
    <col min="10" max="11" width="11.6640625" style="1" customWidth="1"/>
    <col min="12" max="13" width="11.5546875" style="1" customWidth="1"/>
    <col min="14" max="14" width="11.88671875" style="1" bestFit="1" customWidth="1"/>
    <col min="15" max="16" width="11.44140625" style="1"/>
  </cols>
  <sheetData>
    <row r="1" spans="1:12" ht="15.6">
      <c r="A1" s="62" t="s">
        <v>78</v>
      </c>
      <c r="B1" s="62"/>
      <c r="C1" s="62"/>
      <c r="D1" s="62"/>
      <c r="E1" s="62"/>
      <c r="F1" s="62"/>
      <c r="G1" s="62"/>
      <c r="H1" s="62"/>
      <c r="I1" s="62"/>
      <c r="J1" s="62"/>
      <c r="K1" s="62"/>
      <c r="L1" s="9"/>
    </row>
    <row r="2" spans="1:12" ht="15.6">
      <c r="A2" s="4" t="s">
        <v>18</v>
      </c>
    </row>
    <row r="9" spans="1:12" ht="15.75" customHeight="1" thickBot="1"/>
    <row r="10" spans="1:12" ht="15.75" customHeight="1" thickBot="1">
      <c r="A10" s="5" t="s">
        <v>19</v>
      </c>
      <c r="B10" s="63" t="s">
        <v>20</v>
      </c>
      <c r="C10" s="64"/>
      <c r="D10" s="64"/>
      <c r="E10" s="64"/>
      <c r="F10" s="64"/>
      <c r="G10" s="64"/>
      <c r="H10" s="64"/>
      <c r="I10" s="64"/>
      <c r="J10" s="64"/>
      <c r="K10" s="65"/>
      <c r="L10" s="10"/>
    </row>
    <row r="11" spans="1:12" ht="15.75" customHeight="1" thickBot="1">
      <c r="A11" s="29" t="s">
        <v>67</v>
      </c>
      <c r="B11" s="66" t="s">
        <v>64</v>
      </c>
      <c r="C11" s="67"/>
      <c r="D11" s="67"/>
      <c r="E11" s="67"/>
      <c r="F11" s="67"/>
      <c r="G11" s="67"/>
      <c r="H11" s="67"/>
      <c r="I11" s="67"/>
      <c r="J11" s="67"/>
      <c r="K11" s="68"/>
      <c r="L11" s="11"/>
    </row>
    <row r="12" spans="1:12" ht="15.75" customHeight="1" thickBot="1">
      <c r="A12" s="6" t="s">
        <v>2</v>
      </c>
      <c r="B12" s="69" t="s">
        <v>21</v>
      </c>
      <c r="C12" s="67"/>
      <c r="D12" s="67"/>
      <c r="E12" s="67"/>
      <c r="F12" s="67"/>
      <c r="G12" s="67"/>
      <c r="H12" s="67"/>
      <c r="I12" s="67"/>
      <c r="J12" s="67"/>
      <c r="K12" s="68"/>
      <c r="L12" s="11"/>
    </row>
    <row r="13" spans="1:12" ht="15.75" customHeight="1" thickBot="1">
      <c r="A13" s="6" t="s">
        <v>22</v>
      </c>
      <c r="B13" s="69" t="s">
        <v>23</v>
      </c>
      <c r="C13" s="67"/>
      <c r="D13" s="67"/>
      <c r="E13" s="67"/>
      <c r="F13" s="67"/>
      <c r="G13" s="67"/>
      <c r="H13" s="67"/>
      <c r="I13" s="67"/>
      <c r="J13" s="67"/>
      <c r="K13" s="68"/>
      <c r="L13" s="11"/>
    </row>
    <row r="14" spans="1:12" ht="15.75" customHeight="1" thickBot="1">
      <c r="A14" s="6" t="s">
        <v>24</v>
      </c>
      <c r="B14" s="69" t="s">
        <v>25</v>
      </c>
      <c r="C14" s="67"/>
      <c r="D14" s="67"/>
      <c r="E14" s="67"/>
      <c r="F14" s="67"/>
      <c r="G14" s="67"/>
      <c r="H14" s="67"/>
      <c r="I14" s="67"/>
      <c r="J14" s="67"/>
      <c r="K14" s="68"/>
      <c r="L14" s="11"/>
    </row>
    <row r="15" spans="1:12" ht="15.75" customHeight="1" thickBot="1">
      <c r="A15" s="6" t="s">
        <v>7</v>
      </c>
      <c r="B15" s="69" t="s">
        <v>26</v>
      </c>
      <c r="C15" s="67"/>
      <c r="D15" s="67"/>
      <c r="E15" s="67"/>
      <c r="F15" s="67"/>
      <c r="G15" s="67"/>
      <c r="H15" s="67"/>
      <c r="I15" s="67"/>
      <c r="J15" s="67"/>
      <c r="K15" s="68"/>
      <c r="L15" s="11"/>
    </row>
    <row r="16" spans="1:12" ht="15.75" customHeight="1" thickBot="1">
      <c r="A16" s="6" t="s">
        <v>8</v>
      </c>
      <c r="B16" s="66" t="s">
        <v>29</v>
      </c>
      <c r="C16" s="67"/>
      <c r="D16" s="67"/>
      <c r="E16" s="67"/>
      <c r="F16" s="67"/>
      <c r="G16" s="67"/>
      <c r="H16" s="67"/>
      <c r="I16" s="67"/>
      <c r="J16" s="67"/>
      <c r="K16" s="68"/>
      <c r="L16" s="11"/>
    </row>
    <row r="17" spans="1:18" ht="15.75" customHeight="1" thickBot="1">
      <c r="A17" s="6" t="s">
        <v>79</v>
      </c>
      <c r="B17" s="66" t="s">
        <v>80</v>
      </c>
      <c r="C17" s="67"/>
      <c r="D17" s="67"/>
      <c r="E17" s="67"/>
      <c r="F17" s="67"/>
      <c r="G17" s="67"/>
      <c r="H17" s="67"/>
      <c r="I17" s="67"/>
      <c r="J17" s="67"/>
      <c r="K17" s="68"/>
      <c r="L17" s="11"/>
    </row>
    <row r="19" spans="1:18" ht="15.6">
      <c r="A19" s="7" t="s">
        <v>27</v>
      </c>
    </row>
    <row r="20" spans="1:18" ht="15.6">
      <c r="A20" s="7"/>
    </row>
    <row r="21" spans="1:18" ht="15.6">
      <c r="A21" s="7"/>
    </row>
    <row r="22" spans="1:18" ht="15.6">
      <c r="A22" s="7"/>
    </row>
    <row r="24" spans="1:18" ht="15.6">
      <c r="A24" s="73" t="s">
        <v>72</v>
      </c>
      <c r="B24" s="73"/>
      <c r="C24" s="73"/>
      <c r="D24" s="73"/>
      <c r="E24" s="73"/>
      <c r="F24" s="73"/>
      <c r="G24" s="73"/>
      <c r="H24" s="73"/>
      <c r="I24" s="73"/>
      <c r="J24" s="73"/>
      <c r="K24" s="73"/>
      <c r="L24" s="8"/>
    </row>
    <row r="26" spans="1:18" s="3" customFormat="1" ht="14.4" customHeight="1">
      <c r="A26" s="37" t="s">
        <v>68</v>
      </c>
      <c r="B26" s="37"/>
      <c r="C26" s="37"/>
      <c r="D26" s="37"/>
      <c r="E26" s="37"/>
      <c r="F26" s="37"/>
      <c r="G26" s="37"/>
      <c r="H26" s="37"/>
      <c r="I26" s="37"/>
      <c r="J26" s="39"/>
      <c r="K26" s="39"/>
      <c r="L26" s="39"/>
      <c r="M26" s="39"/>
      <c r="N26" s="39"/>
      <c r="O26" s="2"/>
      <c r="P26" s="2"/>
      <c r="Q26" s="2"/>
      <c r="R26" s="2"/>
    </row>
    <row r="27" spans="1:18">
      <c r="A27" s="41"/>
      <c r="B27" s="38"/>
      <c r="C27" s="38"/>
      <c r="D27" s="38"/>
      <c r="E27" s="38"/>
      <c r="F27" s="38"/>
      <c r="G27" s="38"/>
      <c r="H27" s="38"/>
      <c r="I27" s="38"/>
      <c r="J27" s="38"/>
      <c r="K27" s="38"/>
      <c r="L27" s="38"/>
      <c r="M27" s="38"/>
      <c r="N27" s="38"/>
      <c r="Q27" s="1"/>
      <c r="R27" s="1"/>
    </row>
    <row r="28" spans="1:18">
      <c r="A28" s="32" t="s">
        <v>9</v>
      </c>
      <c r="B28" s="47" t="s">
        <v>16</v>
      </c>
      <c r="C28" s="47" t="s">
        <v>30</v>
      </c>
      <c r="D28" s="47" t="s">
        <v>32</v>
      </c>
      <c r="E28" s="47" t="s">
        <v>33</v>
      </c>
      <c r="F28" s="47" t="s">
        <v>34</v>
      </c>
      <c r="G28" s="47" t="s">
        <v>35</v>
      </c>
      <c r="H28" s="47" t="s">
        <v>36</v>
      </c>
      <c r="I28" s="47" t="s">
        <v>37</v>
      </c>
      <c r="J28" s="47" t="s">
        <v>38</v>
      </c>
      <c r="K28" s="47" t="s">
        <v>39</v>
      </c>
      <c r="L28" s="47" t="s">
        <v>40</v>
      </c>
      <c r="M28" s="47" t="s">
        <v>41</v>
      </c>
      <c r="N28" s="48" t="s">
        <v>31</v>
      </c>
      <c r="O28"/>
      <c r="P28"/>
    </row>
    <row r="29" spans="1:18">
      <c r="A29" s="42" t="s">
        <v>10</v>
      </c>
      <c r="B29" s="30">
        <v>190.3372925650001</v>
      </c>
      <c r="C29" s="30">
        <v>298.33609852300077</v>
      </c>
      <c r="D29" s="30">
        <v>191.16850120600037</v>
      </c>
      <c r="E29" s="30">
        <v>231.0599095750002</v>
      </c>
      <c r="F29" s="30">
        <v>211.49233920900022</v>
      </c>
      <c r="G29" s="30">
        <v>193.60017557299963</v>
      </c>
      <c r="H29" s="30">
        <v>192.86736821499977</v>
      </c>
      <c r="I29" s="30">
        <v>188.34101392899993</v>
      </c>
      <c r="J29" s="30">
        <v>209.6176607429999</v>
      </c>
      <c r="K29" s="30">
        <v>310.11033711999983</v>
      </c>
      <c r="L29" s="30"/>
      <c r="M29" s="30"/>
      <c r="N29" s="31">
        <f t="shared" ref="N29:N34" si="0">SUM(B29:M29)</f>
        <v>2216.9306966580007</v>
      </c>
      <c r="O29"/>
      <c r="P29"/>
    </row>
    <row r="30" spans="1:18">
      <c r="A30" s="42" t="s">
        <v>11</v>
      </c>
      <c r="B30" s="30">
        <v>283.22231023099999</v>
      </c>
      <c r="C30" s="30">
        <v>323.62578761000009</v>
      </c>
      <c r="D30" s="30">
        <v>365.76349684300004</v>
      </c>
      <c r="E30" s="30">
        <v>325.15257239199997</v>
      </c>
      <c r="F30" s="30">
        <v>281.9721953839998</v>
      </c>
      <c r="G30" s="30">
        <v>329.10668507700007</v>
      </c>
      <c r="H30" s="30">
        <v>408.85962125899994</v>
      </c>
      <c r="I30" s="30">
        <v>347.28849432699991</v>
      </c>
      <c r="J30" s="30">
        <v>348.86879163700007</v>
      </c>
      <c r="K30" s="30">
        <v>334.10202408100008</v>
      </c>
      <c r="L30" s="30"/>
      <c r="M30" s="30"/>
      <c r="N30" s="31">
        <f t="shared" si="0"/>
        <v>3347.961978841</v>
      </c>
      <c r="O30"/>
      <c r="P30"/>
    </row>
    <row r="31" spans="1:18">
      <c r="A31" s="42" t="s">
        <v>12</v>
      </c>
      <c r="B31" s="30">
        <v>279.83775678000092</v>
      </c>
      <c r="C31" s="30">
        <v>284.15475187700042</v>
      </c>
      <c r="D31" s="30">
        <v>291.17635250399957</v>
      </c>
      <c r="E31" s="30">
        <v>337.19106156800024</v>
      </c>
      <c r="F31" s="30">
        <v>292.50074923300059</v>
      </c>
      <c r="G31" s="30">
        <v>384.19709268999969</v>
      </c>
      <c r="H31" s="30">
        <v>409.85179889099891</v>
      </c>
      <c r="I31" s="30">
        <v>383.68005123599835</v>
      </c>
      <c r="J31" s="30">
        <v>476.78705927599822</v>
      </c>
      <c r="K31" s="30">
        <v>361.89935760300074</v>
      </c>
      <c r="L31" s="30"/>
      <c r="M31" s="30"/>
      <c r="N31" s="31">
        <f t="shared" si="0"/>
        <v>3501.2760316579975</v>
      </c>
      <c r="O31"/>
      <c r="P31"/>
    </row>
    <row r="32" spans="1:18">
      <c r="A32" s="42" t="s">
        <v>13</v>
      </c>
      <c r="B32" s="30">
        <v>316.05740942700118</v>
      </c>
      <c r="C32" s="30">
        <v>414.79988224999829</v>
      </c>
      <c r="D32" s="30">
        <v>315.46701409799982</v>
      </c>
      <c r="E32" s="30">
        <v>570.3249526380007</v>
      </c>
      <c r="F32" s="30">
        <v>347.94077882900115</v>
      </c>
      <c r="G32" s="30">
        <v>483.47878157700069</v>
      </c>
      <c r="H32" s="30">
        <v>450.38365288199981</v>
      </c>
      <c r="I32" s="30">
        <v>517.93439965899972</v>
      </c>
      <c r="J32" s="30">
        <v>476.97709901799914</v>
      </c>
      <c r="K32" s="30">
        <v>491.65936054900021</v>
      </c>
      <c r="L32" s="30"/>
      <c r="M32" s="30"/>
      <c r="N32" s="31">
        <f t="shared" si="0"/>
        <v>4385.0233309270006</v>
      </c>
      <c r="O32"/>
      <c r="P32"/>
    </row>
    <row r="33" spans="1:18">
      <c r="A33" s="42" t="s">
        <v>14</v>
      </c>
      <c r="B33" s="30">
        <v>374.05085872699988</v>
      </c>
      <c r="C33" s="30">
        <v>363.89885579299977</v>
      </c>
      <c r="D33" s="30">
        <v>358.5388847270001</v>
      </c>
      <c r="E33" s="30">
        <v>510.32546305100044</v>
      </c>
      <c r="F33" s="30">
        <v>456.67337385300146</v>
      </c>
      <c r="G33" s="30">
        <v>446.88607796900118</v>
      </c>
      <c r="H33" s="30">
        <v>485.34537767900207</v>
      </c>
      <c r="I33" s="30">
        <v>471.86432115900266</v>
      </c>
      <c r="J33" s="30">
        <v>532.00194529899932</v>
      </c>
      <c r="K33" s="30">
        <v>536.16529691700214</v>
      </c>
      <c r="L33" s="30"/>
      <c r="M33" s="30"/>
      <c r="N33" s="31">
        <f t="shared" si="0"/>
        <v>4535.7504551740085</v>
      </c>
      <c r="O33"/>
      <c r="P33"/>
    </row>
    <row r="34" spans="1:18">
      <c r="A34" s="32" t="s">
        <v>15</v>
      </c>
      <c r="B34" s="33">
        <f t="shared" ref="B34:C34" si="1">SUM(B29:B33)</f>
        <v>1443.5056277300021</v>
      </c>
      <c r="C34" s="33">
        <f t="shared" si="1"/>
        <v>1684.8153760529995</v>
      </c>
      <c r="D34" s="33">
        <f t="shared" ref="D34:E34" si="2">SUM(D29:D33)</f>
        <v>1522.1142493779998</v>
      </c>
      <c r="E34" s="33">
        <f t="shared" si="2"/>
        <v>1974.0539592240016</v>
      </c>
      <c r="F34" s="33">
        <f t="shared" ref="F34:G34" si="3">SUM(F29:F33)</f>
        <v>1590.5794365080033</v>
      </c>
      <c r="G34" s="33">
        <f t="shared" si="3"/>
        <v>1837.2688128860013</v>
      </c>
      <c r="H34" s="33">
        <f t="shared" ref="H34:I34" si="4">SUM(H29:H33)</f>
        <v>1947.3078189260004</v>
      </c>
      <c r="I34" s="33">
        <f t="shared" si="4"/>
        <v>1909.1082803100005</v>
      </c>
      <c r="J34" s="33">
        <f t="shared" ref="J34:K34" si="5">SUM(J29:J33)</f>
        <v>2044.2525559729966</v>
      </c>
      <c r="K34" s="33">
        <f t="shared" si="5"/>
        <v>2033.9363762700032</v>
      </c>
      <c r="L34" s="33">
        <f t="shared" ref="L34:M34" si="6">SUM(L29:L33)</f>
        <v>0</v>
      </c>
      <c r="M34" s="33">
        <f t="shared" si="6"/>
        <v>0</v>
      </c>
      <c r="N34" s="33">
        <f t="shared" si="0"/>
        <v>17986.942493258008</v>
      </c>
      <c r="O34"/>
      <c r="P34"/>
    </row>
    <row r="35" spans="1:18">
      <c r="A35" s="58"/>
      <c r="B35" s="59"/>
      <c r="C35" s="59"/>
      <c r="D35" s="59"/>
      <c r="E35" s="59"/>
      <c r="F35" s="59"/>
      <c r="G35" s="59"/>
      <c r="H35" s="59"/>
      <c r="I35" s="59"/>
      <c r="J35" s="59"/>
      <c r="K35" s="59"/>
      <c r="L35" s="59"/>
      <c r="M35" s="60"/>
      <c r="N35" s="60"/>
      <c r="O35"/>
      <c r="P35"/>
    </row>
    <row r="36" spans="1:18">
      <c r="A36" s="34" t="s">
        <v>28</v>
      </c>
      <c r="B36" s="35">
        <v>315.45362318919837</v>
      </c>
      <c r="C36" s="35">
        <v>371.59880632684474</v>
      </c>
      <c r="D36" s="35">
        <v>337.19349826613711</v>
      </c>
      <c r="E36" s="35">
        <v>451.30912790389135</v>
      </c>
      <c r="F36" s="35">
        <v>360.0654576510255</v>
      </c>
      <c r="G36" s="35">
        <v>413.78636142737497</v>
      </c>
      <c r="H36" s="35">
        <v>435.6064013075304</v>
      </c>
      <c r="I36" s="35">
        <v>419.87490750364015</v>
      </c>
      <c r="J36" s="35">
        <v>449.98649987720432</v>
      </c>
      <c r="K36" s="35">
        <v>447.35898977500108</v>
      </c>
      <c r="L36" s="35"/>
      <c r="M36" s="35"/>
      <c r="N36" s="36">
        <f>SUM(B36:M36)</f>
        <v>4002.2336732278486</v>
      </c>
      <c r="O36"/>
      <c r="P36"/>
    </row>
    <row r="37" spans="1:18">
      <c r="A37" s="58"/>
      <c r="B37" s="60"/>
      <c r="C37" s="60"/>
      <c r="D37" s="60"/>
      <c r="E37" s="60"/>
      <c r="F37" s="60"/>
      <c r="G37" s="60"/>
      <c r="H37" s="60"/>
      <c r="I37" s="60"/>
      <c r="J37" s="60"/>
      <c r="K37" s="60"/>
      <c r="L37" s="60"/>
      <c r="M37" s="60"/>
      <c r="N37" s="60"/>
      <c r="Q37" s="1"/>
      <c r="R37" s="1"/>
    </row>
    <row r="38" spans="1:18" s="3" customFormat="1" ht="14.4" customHeight="1">
      <c r="A38" s="37" t="s">
        <v>69</v>
      </c>
      <c r="B38" s="61" t="e">
        <f>B36/B37-1</f>
        <v>#DIV/0!</v>
      </c>
      <c r="C38" s="61" t="e">
        <f t="shared" ref="C38:K38" si="7">C36/C37-1</f>
        <v>#DIV/0!</v>
      </c>
      <c r="D38" s="61" t="e">
        <f t="shared" si="7"/>
        <v>#DIV/0!</v>
      </c>
      <c r="E38" s="61" t="e">
        <f t="shared" si="7"/>
        <v>#DIV/0!</v>
      </c>
      <c r="F38" s="61" t="e">
        <f t="shared" si="7"/>
        <v>#DIV/0!</v>
      </c>
      <c r="G38" s="61" t="e">
        <f t="shared" si="7"/>
        <v>#DIV/0!</v>
      </c>
      <c r="H38" s="61" t="e">
        <f t="shared" si="7"/>
        <v>#DIV/0!</v>
      </c>
      <c r="I38" s="61" t="e">
        <f t="shared" si="7"/>
        <v>#DIV/0!</v>
      </c>
      <c r="J38" s="61" t="e">
        <f t="shared" si="7"/>
        <v>#DIV/0!</v>
      </c>
      <c r="K38" s="61" t="e">
        <f t="shared" si="7"/>
        <v>#DIV/0!</v>
      </c>
      <c r="L38" s="37"/>
      <c r="M38" s="37"/>
      <c r="N38" s="39"/>
      <c r="O38" s="2"/>
      <c r="P38" s="2"/>
      <c r="Q38" s="2"/>
      <c r="R38" s="2"/>
    </row>
    <row r="39" spans="1:18">
      <c r="A39" s="40"/>
      <c r="B39" s="40"/>
      <c r="C39" s="40"/>
      <c r="D39" s="40"/>
      <c r="E39" s="40"/>
      <c r="F39" s="40"/>
      <c r="G39" s="40"/>
      <c r="H39" s="38"/>
      <c r="I39" s="38"/>
      <c r="J39" s="38"/>
      <c r="K39" s="38"/>
      <c r="L39" s="38"/>
      <c r="M39" s="38"/>
      <c r="N39" s="38"/>
      <c r="Q39" s="1"/>
      <c r="R39" s="1"/>
    </row>
    <row r="40" spans="1:18">
      <c r="A40" s="32" t="s">
        <v>9</v>
      </c>
      <c r="B40" s="47" t="s">
        <v>16</v>
      </c>
      <c r="C40" s="47" t="s">
        <v>30</v>
      </c>
      <c r="D40" s="47" t="s">
        <v>32</v>
      </c>
      <c r="E40" s="47" t="s">
        <v>33</v>
      </c>
      <c r="F40" s="47" t="s">
        <v>34</v>
      </c>
      <c r="G40" s="47" t="s">
        <v>35</v>
      </c>
      <c r="H40" s="47" t="s">
        <v>36</v>
      </c>
      <c r="I40" s="47" t="s">
        <v>37</v>
      </c>
      <c r="J40" s="47" t="s">
        <v>38</v>
      </c>
      <c r="K40" s="47" t="s">
        <v>39</v>
      </c>
      <c r="L40" s="47" t="s">
        <v>40</v>
      </c>
      <c r="M40" s="47" t="s">
        <v>41</v>
      </c>
      <c r="N40" s="48" t="str">
        <f>N28</f>
        <v>Somme</v>
      </c>
      <c r="O40"/>
      <c r="P40"/>
    </row>
    <row r="41" spans="1:18">
      <c r="A41" s="42" t="s">
        <v>10</v>
      </c>
      <c r="B41" s="30">
        <v>65.927660150000023</v>
      </c>
      <c r="C41" s="30">
        <v>115.62779623000013</v>
      </c>
      <c r="D41" s="30">
        <v>50.23498529000009</v>
      </c>
      <c r="E41" s="30">
        <v>67.92954013000012</v>
      </c>
      <c r="F41" s="30">
        <v>80.09087594000006</v>
      </c>
      <c r="G41" s="30">
        <v>66.05752376000018</v>
      </c>
      <c r="H41" s="30">
        <v>63.072127270000188</v>
      </c>
      <c r="I41" s="30">
        <v>73.926689199999956</v>
      </c>
      <c r="J41" s="30">
        <v>72.572937530000061</v>
      </c>
      <c r="K41" s="30">
        <v>116.10232818000026</v>
      </c>
      <c r="L41" s="30"/>
      <c r="M41" s="30"/>
      <c r="N41" s="31">
        <f t="shared" ref="N41:N46" si="8">SUM(B41:M41)</f>
        <v>771.54246368000122</v>
      </c>
      <c r="O41"/>
      <c r="P41"/>
    </row>
    <row r="42" spans="1:18">
      <c r="A42" s="42" t="s">
        <v>11</v>
      </c>
      <c r="B42" s="30">
        <v>102.82818992</v>
      </c>
      <c r="C42" s="30">
        <v>85.415392629999999</v>
      </c>
      <c r="D42" s="30">
        <v>134.46506237</v>
      </c>
      <c r="E42" s="30">
        <v>133.85820904000005</v>
      </c>
      <c r="F42" s="30">
        <v>112.85401087999996</v>
      </c>
      <c r="G42" s="30">
        <v>90.509660109999999</v>
      </c>
      <c r="H42" s="30">
        <v>153.64512802000002</v>
      </c>
      <c r="I42" s="30">
        <v>142.90770515999992</v>
      </c>
      <c r="J42" s="30">
        <v>140.61320279999995</v>
      </c>
      <c r="K42" s="30">
        <v>128.65965925</v>
      </c>
      <c r="L42" s="30"/>
      <c r="M42" s="30"/>
      <c r="N42" s="31">
        <f t="shared" si="8"/>
        <v>1225.7562201799999</v>
      </c>
      <c r="O42"/>
      <c r="P42"/>
    </row>
    <row r="43" spans="1:18">
      <c r="A43" s="42" t="s">
        <v>12</v>
      </c>
      <c r="B43" s="30">
        <v>13.358705006999953</v>
      </c>
      <c r="C43" s="30">
        <v>17.106165944999958</v>
      </c>
      <c r="D43" s="30">
        <v>10.892117510999956</v>
      </c>
      <c r="E43" s="30">
        <v>15.972780384999876</v>
      </c>
      <c r="F43" s="30">
        <v>12.05416606099989</v>
      </c>
      <c r="G43" s="30">
        <v>16.780990383999946</v>
      </c>
      <c r="H43" s="30">
        <v>20.242749674999924</v>
      </c>
      <c r="I43" s="30">
        <v>15.072020401999854</v>
      </c>
      <c r="J43" s="30">
        <v>19.285532320999902</v>
      </c>
      <c r="K43" s="30">
        <v>19.756309887999869</v>
      </c>
      <c r="L43" s="30"/>
      <c r="M43" s="30"/>
      <c r="N43" s="31">
        <f t="shared" si="8"/>
        <v>160.52153757899913</v>
      </c>
      <c r="O43"/>
      <c r="P43"/>
    </row>
    <row r="44" spans="1:18">
      <c r="A44" s="42" t="s">
        <v>13</v>
      </c>
      <c r="B44" s="30">
        <v>333.40178069999928</v>
      </c>
      <c r="C44" s="30">
        <v>165.23608215499996</v>
      </c>
      <c r="D44" s="30">
        <v>272.51868992399949</v>
      </c>
      <c r="E44" s="30">
        <v>273.42692714099763</v>
      </c>
      <c r="F44" s="30">
        <v>186.29755486999852</v>
      </c>
      <c r="G44" s="30">
        <v>463.326810841998</v>
      </c>
      <c r="H44" s="30">
        <v>314.06708644099797</v>
      </c>
      <c r="I44" s="30">
        <v>406.04051340899809</v>
      </c>
      <c r="J44" s="30">
        <v>275.97350993699877</v>
      </c>
      <c r="K44" s="30">
        <v>258.80755095799969</v>
      </c>
      <c r="L44" s="30"/>
      <c r="M44" s="30"/>
      <c r="N44" s="31">
        <f t="shared" si="8"/>
        <v>2949.0965063769872</v>
      </c>
      <c r="O44"/>
      <c r="P44"/>
    </row>
    <row r="45" spans="1:18">
      <c r="A45" s="42" t="s">
        <v>14</v>
      </c>
      <c r="B45" s="30">
        <v>23.315558815000063</v>
      </c>
      <c r="C45" s="30">
        <v>25.178888356999966</v>
      </c>
      <c r="D45" s="30">
        <v>21.775847617999997</v>
      </c>
      <c r="E45" s="30">
        <v>35.96875312700007</v>
      </c>
      <c r="F45" s="30">
        <v>29.964804707000138</v>
      </c>
      <c r="G45" s="30">
        <v>31.499750863000287</v>
      </c>
      <c r="H45" s="30">
        <v>33.904233702000241</v>
      </c>
      <c r="I45" s="30">
        <v>29.536390461999957</v>
      </c>
      <c r="J45" s="30">
        <v>33.890606152000025</v>
      </c>
      <c r="K45" s="30">
        <v>35.960198467999795</v>
      </c>
      <c r="L45" s="30"/>
      <c r="M45" s="30"/>
      <c r="N45" s="31">
        <f t="shared" si="8"/>
        <v>300.99503227100053</v>
      </c>
      <c r="O45"/>
      <c r="P45"/>
    </row>
    <row r="46" spans="1:18">
      <c r="A46" s="32" t="s">
        <v>15</v>
      </c>
      <c r="B46" s="33">
        <f t="shared" ref="B46:C46" si="9">SUM(B41:B45)</f>
        <v>538.83189459199923</v>
      </c>
      <c r="C46" s="33">
        <f t="shared" si="9"/>
        <v>408.564325317</v>
      </c>
      <c r="D46" s="33">
        <f t="shared" ref="D46:E46" si="10">SUM(D41:D45)</f>
        <v>489.88670271299952</v>
      </c>
      <c r="E46" s="33">
        <f t="shared" si="10"/>
        <v>527.15620982299765</v>
      </c>
      <c r="F46" s="33">
        <f t="shared" ref="F46:G46" si="11">SUM(F41:F45)</f>
        <v>421.26141245799857</v>
      </c>
      <c r="G46" s="33">
        <f t="shared" si="11"/>
        <v>668.17473595899844</v>
      </c>
      <c r="H46" s="33">
        <f t="shared" ref="H46:I46" si="12">SUM(H41:H45)</f>
        <v>584.93132510799842</v>
      </c>
      <c r="I46" s="33">
        <f t="shared" si="12"/>
        <v>667.48331863299779</v>
      </c>
      <c r="J46" s="33">
        <f t="shared" ref="J46:K46" si="13">SUM(J41:J45)</f>
        <v>542.33578873999863</v>
      </c>
      <c r="K46" s="33">
        <f t="shared" si="13"/>
        <v>559.28604674399958</v>
      </c>
      <c r="L46" s="33">
        <f t="shared" ref="L46:M46" si="14">SUM(L41:L45)</f>
        <v>0</v>
      </c>
      <c r="M46" s="33">
        <f t="shared" si="14"/>
        <v>0</v>
      </c>
      <c r="N46" s="33">
        <f t="shared" si="8"/>
        <v>5407.9117600869877</v>
      </c>
      <c r="O46"/>
      <c r="P46"/>
    </row>
    <row r="47" spans="1:18">
      <c r="A47" s="58"/>
      <c r="B47" s="60"/>
      <c r="C47" s="60"/>
      <c r="D47" s="60"/>
      <c r="E47" s="60"/>
      <c r="F47" s="60"/>
      <c r="G47" s="60"/>
      <c r="H47" s="60"/>
      <c r="I47" s="60"/>
      <c r="J47" s="60"/>
      <c r="K47" s="60"/>
      <c r="L47" s="38"/>
      <c r="M47" s="38"/>
      <c r="N47" s="38"/>
      <c r="Q47" s="1"/>
      <c r="R47" s="1"/>
    </row>
    <row r="48" spans="1:18" s="3" customFormat="1" ht="14.4" customHeight="1">
      <c r="A48" s="37" t="s">
        <v>70</v>
      </c>
      <c r="B48" s="37"/>
      <c r="C48" s="37"/>
      <c r="D48" s="37"/>
      <c r="E48" s="37"/>
      <c r="F48" s="37"/>
      <c r="G48" s="37"/>
      <c r="H48" s="37"/>
      <c r="I48" s="37"/>
      <c r="J48" s="37"/>
      <c r="K48" s="37"/>
      <c r="L48" s="37"/>
      <c r="M48" s="37"/>
      <c r="N48" s="39"/>
      <c r="O48" s="2"/>
      <c r="P48" s="2"/>
      <c r="Q48" s="2"/>
      <c r="R48" s="2"/>
    </row>
    <row r="49" spans="1:18">
      <c r="A49" s="40"/>
      <c r="B49" s="40"/>
      <c r="C49" s="40"/>
      <c r="D49" s="40"/>
      <c r="E49" s="40"/>
      <c r="F49" s="40"/>
      <c r="G49" s="40"/>
      <c r="H49" s="38"/>
      <c r="I49" s="38"/>
      <c r="J49" s="38"/>
      <c r="K49" s="38"/>
      <c r="L49" s="38"/>
      <c r="M49" s="38"/>
      <c r="N49" s="38"/>
      <c r="Q49" s="1"/>
      <c r="R49" s="1"/>
    </row>
    <row r="50" spans="1:18">
      <c r="A50" s="32" t="s">
        <v>1</v>
      </c>
      <c r="B50" s="47" t="s">
        <v>16</v>
      </c>
      <c r="C50" s="47" t="s">
        <v>30</v>
      </c>
      <c r="D50" s="47" t="s">
        <v>32</v>
      </c>
      <c r="E50" s="47" t="s">
        <v>33</v>
      </c>
      <c r="F50" s="47" t="s">
        <v>34</v>
      </c>
      <c r="G50" s="47" t="s">
        <v>35</v>
      </c>
      <c r="H50" s="47" t="s">
        <v>36</v>
      </c>
      <c r="I50" s="47" t="s">
        <v>37</v>
      </c>
      <c r="J50" s="47" t="s">
        <v>38</v>
      </c>
      <c r="K50" s="47" t="s">
        <v>39</v>
      </c>
      <c r="L50" s="47" t="s">
        <v>40</v>
      </c>
      <c r="M50" s="47" t="s">
        <v>41</v>
      </c>
      <c r="N50" s="48" t="str">
        <f>N28</f>
        <v>Somme</v>
      </c>
      <c r="O50"/>
      <c r="P50"/>
    </row>
    <row r="51" spans="1:18">
      <c r="A51" s="29" t="s">
        <v>67</v>
      </c>
      <c r="B51" s="30">
        <v>27.25557372699997</v>
      </c>
      <c r="C51" s="30">
        <v>36.233231811999993</v>
      </c>
      <c r="D51" s="30">
        <v>41.259394395000008</v>
      </c>
      <c r="E51" s="30">
        <v>36.681880244999974</v>
      </c>
      <c r="F51" s="30">
        <v>44.544924835000003</v>
      </c>
      <c r="G51" s="30">
        <v>32.39563356499999</v>
      </c>
      <c r="H51" s="30">
        <v>49.941544174000029</v>
      </c>
      <c r="I51" s="30">
        <v>52.746663102000127</v>
      </c>
      <c r="J51" s="30">
        <v>39.647605873000103</v>
      </c>
      <c r="K51" s="30">
        <v>50.974110548000056</v>
      </c>
      <c r="L51" s="30"/>
      <c r="M51" s="30"/>
      <c r="N51" s="31">
        <f t="shared" ref="N51:N60" si="15">SUM(B51:M51)</f>
        <v>411.68056227600027</v>
      </c>
      <c r="O51"/>
      <c r="P51"/>
    </row>
    <row r="52" spans="1:18">
      <c r="A52" s="29" t="s">
        <v>2</v>
      </c>
      <c r="B52" s="30">
        <v>47.979298677000003</v>
      </c>
      <c r="C52" s="30">
        <v>176.82956897899996</v>
      </c>
      <c r="D52" s="30">
        <v>33.133591412000001</v>
      </c>
      <c r="E52" s="30">
        <v>180.47840622600032</v>
      </c>
      <c r="F52" s="30">
        <v>59.175205407000071</v>
      </c>
      <c r="G52" s="30">
        <v>150.81077683299986</v>
      </c>
      <c r="H52" s="30">
        <v>54.725895084000022</v>
      </c>
      <c r="I52" s="30">
        <v>196.43315770300001</v>
      </c>
      <c r="J52" s="30">
        <v>129.62908463899996</v>
      </c>
      <c r="K52" s="30">
        <v>73.374804822999948</v>
      </c>
      <c r="L52" s="30"/>
      <c r="M52" s="30"/>
      <c r="N52" s="31">
        <f t="shared" si="15"/>
        <v>1102.5697897830003</v>
      </c>
      <c r="O52"/>
      <c r="P52"/>
    </row>
    <row r="53" spans="1:18">
      <c r="A53" s="29" t="s">
        <v>3</v>
      </c>
      <c r="B53" s="30">
        <v>378.3390704459984</v>
      </c>
      <c r="C53" s="30">
        <v>358.36307914499861</v>
      </c>
      <c r="D53" s="30">
        <v>328.09878634399973</v>
      </c>
      <c r="E53" s="30">
        <v>487.16502605900195</v>
      </c>
      <c r="F53" s="30">
        <v>410.17723346599922</v>
      </c>
      <c r="G53" s="30">
        <v>472.85416388700077</v>
      </c>
      <c r="H53" s="30">
        <v>525.31992266700013</v>
      </c>
      <c r="I53" s="30">
        <v>460.65170387000114</v>
      </c>
      <c r="J53" s="30">
        <v>557.42644023000378</v>
      </c>
      <c r="K53" s="30">
        <v>553.0769948340004</v>
      </c>
      <c r="L53" s="30"/>
      <c r="M53" s="30"/>
      <c r="N53" s="31">
        <f t="shared" si="15"/>
        <v>4531.4724209480046</v>
      </c>
      <c r="O53"/>
      <c r="P53"/>
    </row>
    <row r="54" spans="1:18">
      <c r="A54" s="29" t="s">
        <v>4</v>
      </c>
      <c r="B54" s="30">
        <v>168.54088011799985</v>
      </c>
      <c r="C54" s="30">
        <v>212.66199410800002</v>
      </c>
      <c r="D54" s="30">
        <v>144.0893610280001</v>
      </c>
      <c r="E54" s="30">
        <v>192.80134672200003</v>
      </c>
      <c r="F54" s="30">
        <v>125.38431506500007</v>
      </c>
      <c r="G54" s="30">
        <v>157.74715828900014</v>
      </c>
      <c r="H54" s="30">
        <v>108.36613402700024</v>
      </c>
      <c r="I54" s="30">
        <v>131.48167696000016</v>
      </c>
      <c r="J54" s="30">
        <v>213.16566727099999</v>
      </c>
      <c r="K54" s="30">
        <v>251.4667952460002</v>
      </c>
      <c r="L54" s="30"/>
      <c r="M54" s="30"/>
      <c r="N54" s="31">
        <f t="shared" si="15"/>
        <v>1705.7053288340007</v>
      </c>
      <c r="O54"/>
      <c r="P54"/>
    </row>
    <row r="55" spans="1:18">
      <c r="A55" s="29" t="s">
        <v>5</v>
      </c>
      <c r="B55" s="30">
        <v>37.056344529000036</v>
      </c>
      <c r="C55" s="30">
        <v>24.010896427999977</v>
      </c>
      <c r="D55" s="30">
        <v>27.075509433999926</v>
      </c>
      <c r="E55" s="30">
        <v>54.164139438000085</v>
      </c>
      <c r="F55" s="30">
        <v>58.296802427999999</v>
      </c>
      <c r="G55" s="30">
        <v>34.879159407999893</v>
      </c>
      <c r="H55" s="30">
        <v>53.242136466000133</v>
      </c>
      <c r="I55" s="30">
        <v>40.00913405999998</v>
      </c>
      <c r="J55" s="30">
        <v>37.801578166999931</v>
      </c>
      <c r="K55" s="30">
        <v>51.384715948999983</v>
      </c>
      <c r="L55" s="30"/>
      <c r="M55" s="30"/>
      <c r="N55" s="31">
        <f t="shared" si="15"/>
        <v>417.92041630700004</v>
      </c>
      <c r="O55"/>
      <c r="P55"/>
    </row>
    <row r="56" spans="1:18">
      <c r="A56" s="29" t="s">
        <v>6</v>
      </c>
      <c r="B56" s="30">
        <v>340.18348071299999</v>
      </c>
      <c r="C56" s="30">
        <v>391.46510499100003</v>
      </c>
      <c r="D56" s="30">
        <v>427.34880147400008</v>
      </c>
      <c r="E56" s="30">
        <v>414.61655409300016</v>
      </c>
      <c r="F56" s="30">
        <v>342.77036920699999</v>
      </c>
      <c r="G56" s="30">
        <v>434.93194073900008</v>
      </c>
      <c r="H56" s="30">
        <v>522.82365988999948</v>
      </c>
      <c r="I56" s="30">
        <v>441.3044448129989</v>
      </c>
      <c r="J56" s="30">
        <v>472.84256831599987</v>
      </c>
      <c r="K56" s="30">
        <v>474.51694830600019</v>
      </c>
      <c r="L56" s="30"/>
      <c r="M56" s="30"/>
      <c r="N56" s="31">
        <f t="shared" si="15"/>
        <v>4262.8038725419983</v>
      </c>
      <c r="O56"/>
      <c r="P56"/>
    </row>
    <row r="57" spans="1:18">
      <c r="A57" s="29" t="s">
        <v>7</v>
      </c>
      <c r="B57" s="30">
        <v>108.21358498599974</v>
      </c>
      <c r="C57" s="30">
        <v>123.62241237900005</v>
      </c>
      <c r="D57" s="30">
        <v>146.64388191799981</v>
      </c>
      <c r="E57" s="30">
        <v>179.37325428800023</v>
      </c>
      <c r="F57" s="30">
        <v>153.8739378790001</v>
      </c>
      <c r="G57" s="30">
        <v>118.9393445839998</v>
      </c>
      <c r="H57" s="30">
        <v>170.21132949800037</v>
      </c>
      <c r="I57" s="30">
        <v>179.57714229699991</v>
      </c>
      <c r="J57" s="30">
        <v>161.76258373600004</v>
      </c>
      <c r="K57" s="30">
        <v>167.97544198299991</v>
      </c>
      <c r="L57" s="30"/>
      <c r="M57" s="30"/>
      <c r="N57" s="31">
        <f t="shared" si="15"/>
        <v>1510.192913548</v>
      </c>
      <c r="O57"/>
      <c r="P57"/>
    </row>
    <row r="58" spans="1:18">
      <c r="A58" s="29" t="s">
        <v>8</v>
      </c>
      <c r="B58" s="30">
        <v>265.62113282299964</v>
      </c>
      <c r="C58" s="30">
        <v>265.54092246400126</v>
      </c>
      <c r="D58" s="30">
        <v>296.22928938999934</v>
      </c>
      <c r="E58" s="30">
        <v>324.93384766099894</v>
      </c>
      <c r="F58" s="30">
        <v>315.10982802600046</v>
      </c>
      <c r="G58" s="30">
        <v>392.37301898500004</v>
      </c>
      <c r="H58" s="30">
        <v>369.00747599300126</v>
      </c>
      <c r="I58" s="30">
        <v>351.20468247099802</v>
      </c>
      <c r="J58" s="30">
        <v>391.64075260600185</v>
      </c>
      <c r="K58" s="30">
        <v>306.75122893300045</v>
      </c>
      <c r="L58" s="30"/>
      <c r="M58" s="30"/>
      <c r="N58" s="31">
        <f t="shared" si="15"/>
        <v>3278.4121793520017</v>
      </c>
      <c r="O58"/>
      <c r="P58"/>
    </row>
    <row r="59" spans="1:18">
      <c r="A59" s="29" t="s">
        <v>0</v>
      </c>
      <c r="B59" s="30">
        <v>70.316261710999967</v>
      </c>
      <c r="C59" s="30">
        <v>96.088165747000133</v>
      </c>
      <c r="D59" s="30">
        <v>78.235633983000042</v>
      </c>
      <c r="E59" s="30">
        <v>103.83950449200003</v>
      </c>
      <c r="F59" s="30">
        <v>81.246820194999799</v>
      </c>
      <c r="G59" s="30">
        <v>42.337616596000004</v>
      </c>
      <c r="H59" s="30">
        <v>93.669721127000003</v>
      </c>
      <c r="I59" s="30">
        <v>55.69967503399986</v>
      </c>
      <c r="J59" s="30">
        <v>40.336275135000008</v>
      </c>
      <c r="K59" s="30">
        <v>104.41533564800007</v>
      </c>
      <c r="L59" s="30"/>
      <c r="M59" s="30"/>
      <c r="N59" s="31">
        <f t="shared" si="15"/>
        <v>766.18500966799991</v>
      </c>
      <c r="O59"/>
      <c r="P59"/>
    </row>
    <row r="60" spans="1:18">
      <c r="A60" s="32" t="s">
        <v>15</v>
      </c>
      <c r="B60" s="33">
        <f t="shared" ref="B60:C60" si="16">SUM(B51:B59)</f>
        <v>1443.5056277299975</v>
      </c>
      <c r="C60" s="33">
        <f t="shared" si="16"/>
        <v>1684.8153760530001</v>
      </c>
      <c r="D60" s="33">
        <f t="shared" ref="D60:E60" si="17">SUM(D51:D59)</f>
        <v>1522.1142493779992</v>
      </c>
      <c r="E60" s="33">
        <f t="shared" si="17"/>
        <v>1974.0539592240018</v>
      </c>
      <c r="F60" s="33">
        <f t="shared" ref="F60:G60" si="18">SUM(F51:F59)</f>
        <v>1590.5794365079998</v>
      </c>
      <c r="G60" s="33">
        <f t="shared" si="18"/>
        <v>1837.2688128860007</v>
      </c>
      <c r="H60" s="33">
        <f t="shared" ref="H60:I60" si="19">SUM(H51:H59)</f>
        <v>1947.3078189260016</v>
      </c>
      <c r="I60" s="33">
        <f t="shared" si="19"/>
        <v>1909.108280309998</v>
      </c>
      <c r="J60" s="33">
        <f t="shared" ref="J60:K60" si="20">SUM(J51:J59)</f>
        <v>2044.2525559730054</v>
      </c>
      <c r="K60" s="33">
        <f t="shared" si="20"/>
        <v>2033.9363762700011</v>
      </c>
      <c r="L60" s="33">
        <f t="shared" ref="L60:M60" si="21">SUM(L51:L59)</f>
        <v>0</v>
      </c>
      <c r="M60" s="33">
        <f t="shared" si="21"/>
        <v>0</v>
      </c>
      <c r="N60" s="33">
        <f t="shared" si="15"/>
        <v>17986.942493258004</v>
      </c>
      <c r="O60"/>
      <c r="P60"/>
    </row>
    <row r="61" spans="1:18">
      <c r="A61" s="41"/>
      <c r="B61" s="38"/>
      <c r="C61" s="38"/>
      <c r="D61" s="38"/>
      <c r="E61" s="38"/>
      <c r="F61" s="38"/>
      <c r="G61" s="38"/>
      <c r="H61" s="38"/>
      <c r="I61" s="38"/>
      <c r="J61" s="38"/>
      <c r="K61" s="38"/>
      <c r="L61" s="38"/>
      <c r="M61" s="38"/>
      <c r="N61" s="38"/>
      <c r="Q61" s="1"/>
      <c r="R61" s="1"/>
    </row>
    <row r="62" spans="1:18" s="3" customFormat="1" ht="14.4" customHeight="1">
      <c r="A62" s="37" t="s">
        <v>71</v>
      </c>
      <c r="B62" s="37"/>
      <c r="C62" s="37"/>
      <c r="D62" s="37"/>
      <c r="E62" s="37"/>
      <c r="F62" s="37"/>
      <c r="G62" s="37"/>
      <c r="H62" s="37"/>
      <c r="I62" s="37"/>
      <c r="J62" s="37"/>
      <c r="K62" s="37"/>
      <c r="L62" s="37"/>
      <c r="M62" s="37"/>
      <c r="N62" s="39"/>
      <c r="O62" s="2"/>
      <c r="P62" s="2"/>
      <c r="Q62" s="2"/>
      <c r="R62" s="2"/>
    </row>
    <row r="63" spans="1:18">
      <c r="A63" s="40"/>
      <c r="B63" s="40"/>
      <c r="C63" s="40"/>
      <c r="D63" s="40"/>
      <c r="E63" s="40"/>
      <c r="F63" s="40"/>
      <c r="G63" s="40"/>
      <c r="H63" s="38"/>
      <c r="I63" s="38"/>
      <c r="J63" s="38"/>
      <c r="K63" s="38"/>
      <c r="L63" s="38"/>
      <c r="M63" s="38"/>
      <c r="N63" s="38"/>
      <c r="Q63" s="1"/>
      <c r="R63" s="1"/>
    </row>
    <row r="64" spans="1:18">
      <c r="A64" s="32" t="s">
        <v>1</v>
      </c>
      <c r="B64" s="47" t="s">
        <v>16</v>
      </c>
      <c r="C64" s="47" t="s">
        <v>30</v>
      </c>
      <c r="D64" s="47" t="s">
        <v>32</v>
      </c>
      <c r="E64" s="47" t="s">
        <v>33</v>
      </c>
      <c r="F64" s="47" t="s">
        <v>34</v>
      </c>
      <c r="G64" s="47" t="s">
        <v>35</v>
      </c>
      <c r="H64" s="47" t="s">
        <v>36</v>
      </c>
      <c r="I64" s="47" t="s">
        <v>37</v>
      </c>
      <c r="J64" s="47" t="s">
        <v>38</v>
      </c>
      <c r="K64" s="47" t="s">
        <v>39</v>
      </c>
      <c r="L64" s="47" t="s">
        <v>40</v>
      </c>
      <c r="M64" s="47" t="s">
        <v>41</v>
      </c>
      <c r="N64" s="48" t="str">
        <f>N28</f>
        <v>Somme</v>
      </c>
      <c r="O64"/>
      <c r="P64"/>
    </row>
    <row r="65" spans="1:16">
      <c r="A65" s="29" t="s">
        <v>67</v>
      </c>
      <c r="B65" s="30">
        <v>1.860165037999997</v>
      </c>
      <c r="C65" s="30">
        <v>2.0572928989999895</v>
      </c>
      <c r="D65" s="30">
        <v>1.8626374109999955</v>
      </c>
      <c r="E65" s="30">
        <v>0.79018263399999922</v>
      </c>
      <c r="F65" s="30">
        <v>2.1982094340000007</v>
      </c>
      <c r="G65" s="30">
        <v>2.152221129</v>
      </c>
      <c r="H65" s="30">
        <v>4.0869026959999983</v>
      </c>
      <c r="I65" s="30">
        <v>2.422319087999989</v>
      </c>
      <c r="J65" s="30">
        <v>0.84983623099999961</v>
      </c>
      <c r="K65" s="30">
        <v>2.5929006079999981</v>
      </c>
      <c r="L65" s="30"/>
      <c r="M65" s="30"/>
      <c r="N65" s="31">
        <f t="shared" ref="N65:N74" si="22">SUM(B65:M65)</f>
        <v>20.872667167999968</v>
      </c>
      <c r="O65"/>
      <c r="P65"/>
    </row>
    <row r="66" spans="1:16">
      <c r="A66" s="29" t="s">
        <v>2</v>
      </c>
      <c r="B66" s="30">
        <v>13.371264152000004</v>
      </c>
      <c r="C66" s="30">
        <v>57.382414001000015</v>
      </c>
      <c r="D66" s="30">
        <v>18.849084189000017</v>
      </c>
      <c r="E66" s="30">
        <v>35.113963194999997</v>
      </c>
      <c r="F66" s="30">
        <v>30.529233849000004</v>
      </c>
      <c r="G66" s="30">
        <v>83.024526569000002</v>
      </c>
      <c r="H66" s="30">
        <v>29.417929795999999</v>
      </c>
      <c r="I66" s="30">
        <v>66.095713118999953</v>
      </c>
      <c r="J66" s="30">
        <v>78.546543104999984</v>
      </c>
      <c r="K66" s="30">
        <v>34.688238995999974</v>
      </c>
      <c r="L66" s="30"/>
      <c r="M66" s="30"/>
      <c r="N66" s="31">
        <f t="shared" si="22"/>
        <v>447.01891097099997</v>
      </c>
      <c r="O66"/>
      <c r="P66"/>
    </row>
    <row r="67" spans="1:16">
      <c r="A67" s="29" t="s">
        <v>3</v>
      </c>
      <c r="B67" s="30">
        <v>42.536300296000057</v>
      </c>
      <c r="C67" s="30">
        <v>45.713169105000119</v>
      </c>
      <c r="D67" s="30">
        <v>28.680228483000121</v>
      </c>
      <c r="E67" s="30">
        <v>53.828471332000319</v>
      </c>
      <c r="F67" s="30">
        <v>37.310310631000064</v>
      </c>
      <c r="G67" s="30">
        <v>49.392482637000107</v>
      </c>
      <c r="H67" s="30">
        <v>61.328294548000201</v>
      </c>
      <c r="I67" s="30">
        <v>39.51211507899994</v>
      </c>
      <c r="J67" s="30">
        <v>54.370595207000463</v>
      </c>
      <c r="K67" s="30">
        <v>62.338894180000572</v>
      </c>
      <c r="L67" s="30"/>
      <c r="M67" s="30"/>
      <c r="N67" s="31">
        <f t="shared" si="22"/>
        <v>475.01086149800199</v>
      </c>
      <c r="O67"/>
      <c r="P67"/>
    </row>
    <row r="68" spans="1:16">
      <c r="A68" s="29" t="s">
        <v>4</v>
      </c>
      <c r="B68" s="30">
        <v>126.73345972800011</v>
      </c>
      <c r="C68" s="30">
        <v>66.056666389000085</v>
      </c>
      <c r="D68" s="30">
        <v>75.921821213999976</v>
      </c>
      <c r="E68" s="30">
        <v>88.10008624200016</v>
      </c>
      <c r="F68" s="30">
        <v>76.025178459999935</v>
      </c>
      <c r="G68" s="30">
        <v>126.27500267100002</v>
      </c>
      <c r="H68" s="30">
        <v>16.184557081999994</v>
      </c>
      <c r="I68" s="30">
        <v>98.814441470999952</v>
      </c>
      <c r="J68" s="30">
        <v>82.768663599999883</v>
      </c>
      <c r="K68" s="30">
        <v>105.94257236700015</v>
      </c>
      <c r="L68" s="30"/>
      <c r="M68" s="30"/>
      <c r="N68" s="31">
        <f t="shared" si="22"/>
        <v>862.82244922400014</v>
      </c>
      <c r="O68"/>
      <c r="P68"/>
    </row>
    <row r="69" spans="1:16">
      <c r="A69" s="29" t="s">
        <v>5</v>
      </c>
      <c r="B69" s="30">
        <v>2.7790134659999959</v>
      </c>
      <c r="C69" s="30">
        <v>2.0360249909999988</v>
      </c>
      <c r="D69" s="30">
        <v>1.8125858240000017</v>
      </c>
      <c r="E69" s="30">
        <v>4.7922615049999928</v>
      </c>
      <c r="F69" s="30">
        <v>13.355847160000001</v>
      </c>
      <c r="G69" s="30">
        <v>1.6932700799999933</v>
      </c>
      <c r="H69" s="30">
        <v>3.0216969889999894</v>
      </c>
      <c r="I69" s="30">
        <v>1.8976002919999979</v>
      </c>
      <c r="J69" s="30">
        <v>2.0963648609999961</v>
      </c>
      <c r="K69" s="30">
        <v>2.639369593999997</v>
      </c>
      <c r="L69" s="30"/>
      <c r="M69" s="30"/>
      <c r="N69" s="31">
        <f t="shared" si="22"/>
        <v>36.124034761999958</v>
      </c>
      <c r="O69"/>
      <c r="P69"/>
    </row>
    <row r="70" spans="1:16">
      <c r="A70" s="29" t="s">
        <v>6</v>
      </c>
      <c r="B70" s="30">
        <v>267.04010938600004</v>
      </c>
      <c r="C70" s="30">
        <v>162.27040717700012</v>
      </c>
      <c r="D70" s="30">
        <v>272.30143448199982</v>
      </c>
      <c r="E70" s="30">
        <v>224.87818330700028</v>
      </c>
      <c r="F70" s="30">
        <v>146.38690197200012</v>
      </c>
      <c r="G70" s="30">
        <v>340.86887535199958</v>
      </c>
      <c r="H70" s="30">
        <v>352.22424723999956</v>
      </c>
      <c r="I70" s="30">
        <v>327.34051806700023</v>
      </c>
      <c r="J70" s="30">
        <v>226.01034956000018</v>
      </c>
      <c r="K70" s="30">
        <v>236.17316204800048</v>
      </c>
      <c r="L70" s="30"/>
      <c r="M70" s="30"/>
      <c r="N70" s="31">
        <f t="shared" si="22"/>
        <v>2555.4941885910007</v>
      </c>
      <c r="O70"/>
      <c r="P70"/>
    </row>
    <row r="71" spans="1:16">
      <c r="A71" s="29" t="s">
        <v>7</v>
      </c>
      <c r="B71" s="30">
        <v>38.712306759999976</v>
      </c>
      <c r="C71" s="30">
        <v>13.564573640000003</v>
      </c>
      <c r="D71" s="30">
        <v>61.31262278000009</v>
      </c>
      <c r="E71" s="30">
        <v>80.102223179999797</v>
      </c>
      <c r="F71" s="30">
        <v>66.323848280000107</v>
      </c>
      <c r="G71" s="30">
        <v>18.743077259999975</v>
      </c>
      <c r="H71" s="30">
        <v>69.974710399999964</v>
      </c>
      <c r="I71" s="30">
        <v>75.225717620000196</v>
      </c>
      <c r="J71" s="30">
        <v>68.069481123999878</v>
      </c>
      <c r="K71" s="30">
        <v>54.785048129999971</v>
      </c>
      <c r="L71" s="30"/>
      <c r="M71" s="30"/>
      <c r="N71" s="31">
        <f t="shared" si="22"/>
        <v>546.81360917399991</v>
      </c>
      <c r="O71"/>
      <c r="P71"/>
    </row>
    <row r="72" spans="1:16">
      <c r="A72" s="29" t="s">
        <v>8</v>
      </c>
      <c r="B72" s="30">
        <v>33.978350676000012</v>
      </c>
      <c r="C72" s="30">
        <v>19.009246970999921</v>
      </c>
      <c r="D72" s="30">
        <v>15.512098467999918</v>
      </c>
      <c r="E72" s="30">
        <v>17.803506191999922</v>
      </c>
      <c r="F72" s="30">
        <v>35.947827856000117</v>
      </c>
      <c r="G72" s="30">
        <v>35.990909849000168</v>
      </c>
      <c r="H72" s="30">
        <v>31.36653732600017</v>
      </c>
      <c r="I72" s="30">
        <v>45.219475121000059</v>
      </c>
      <c r="J72" s="30">
        <v>23.205192556999986</v>
      </c>
      <c r="K72" s="30">
        <v>39.76983902699989</v>
      </c>
      <c r="L72" s="30"/>
      <c r="M72" s="30"/>
      <c r="N72" s="31">
        <f t="shared" si="22"/>
        <v>297.80298404300015</v>
      </c>
      <c r="O72"/>
      <c r="P72"/>
    </row>
    <row r="73" spans="1:16">
      <c r="A73" s="29" t="s">
        <v>0</v>
      </c>
      <c r="B73" s="30">
        <v>11.820925089999996</v>
      </c>
      <c r="C73" s="30">
        <v>40.474530144000056</v>
      </c>
      <c r="D73" s="30">
        <v>13.634189861999991</v>
      </c>
      <c r="E73" s="30">
        <v>21.747332235999995</v>
      </c>
      <c r="F73" s="30">
        <v>13.184054816000007</v>
      </c>
      <c r="G73" s="30">
        <v>10.03437041199998</v>
      </c>
      <c r="H73" s="30">
        <v>17.326449030999974</v>
      </c>
      <c r="I73" s="30">
        <v>10.955418775999991</v>
      </c>
      <c r="J73" s="30">
        <v>6.4187624949999975</v>
      </c>
      <c r="K73" s="30">
        <v>20.356021793999993</v>
      </c>
      <c r="L73" s="30"/>
      <c r="M73" s="30"/>
      <c r="N73" s="31">
        <f t="shared" si="22"/>
        <v>165.952054656</v>
      </c>
      <c r="O73"/>
      <c r="P73"/>
    </row>
    <row r="74" spans="1:16">
      <c r="A74" s="32" t="s">
        <v>15</v>
      </c>
      <c r="B74" s="33">
        <f t="shared" ref="B74:C74" si="23">SUM(B65:B73)</f>
        <v>538.83189459200014</v>
      </c>
      <c r="C74" s="33">
        <f t="shared" si="23"/>
        <v>408.56432531700034</v>
      </c>
      <c r="D74" s="33">
        <f t="shared" ref="D74:E74" si="24">SUM(D65:D73)</f>
        <v>489.88670271299992</v>
      </c>
      <c r="E74" s="33">
        <f t="shared" si="24"/>
        <v>527.15620982300049</v>
      </c>
      <c r="F74" s="33">
        <f t="shared" ref="F74:G74" si="25">SUM(F65:F73)</f>
        <v>421.26141245800039</v>
      </c>
      <c r="G74" s="33">
        <f t="shared" si="25"/>
        <v>668.1747359589998</v>
      </c>
      <c r="H74" s="33">
        <f t="shared" ref="H74:I74" si="26">SUM(H65:H73)</f>
        <v>584.93132510799978</v>
      </c>
      <c r="I74" s="33">
        <f t="shared" si="26"/>
        <v>667.48331863300029</v>
      </c>
      <c r="J74" s="33">
        <f t="shared" ref="J74:K74" si="27">SUM(J65:J73)</f>
        <v>542.33578874000034</v>
      </c>
      <c r="K74" s="33">
        <f t="shared" si="27"/>
        <v>559.28604674400094</v>
      </c>
      <c r="L74" s="33">
        <f t="shared" ref="L74:M74" si="28">SUM(L65:L73)</f>
        <v>0</v>
      </c>
      <c r="M74" s="33">
        <f t="shared" si="28"/>
        <v>0</v>
      </c>
      <c r="N74" s="33">
        <f t="shared" si="22"/>
        <v>5407.9117600870031</v>
      </c>
      <c r="O74"/>
      <c r="P74"/>
    </row>
    <row r="75" spans="1:16">
      <c r="A75" s="41"/>
      <c r="B75" s="38"/>
      <c r="C75" s="38"/>
      <c r="D75" s="38"/>
      <c r="E75" s="38"/>
      <c r="F75" s="38"/>
      <c r="G75" s="38"/>
      <c r="H75" s="38"/>
      <c r="I75" s="38"/>
      <c r="J75" s="38"/>
      <c r="K75" s="38"/>
      <c r="L75" s="38"/>
      <c r="M75" s="38"/>
      <c r="N75" s="38"/>
    </row>
    <row r="76" spans="1:16">
      <c r="A76" s="41"/>
      <c r="B76" s="38"/>
      <c r="C76" s="38"/>
      <c r="D76" s="38"/>
      <c r="E76" s="38"/>
      <c r="F76" s="38"/>
      <c r="G76" s="38"/>
      <c r="H76" s="38"/>
      <c r="I76" s="38"/>
      <c r="J76" s="38"/>
      <c r="K76" s="38"/>
      <c r="L76" s="38"/>
      <c r="M76" s="38"/>
      <c r="N76" s="38"/>
    </row>
    <row r="77" spans="1:16">
      <c r="A77" s="41"/>
      <c r="B77" s="38"/>
      <c r="C77" s="38"/>
      <c r="D77" s="38"/>
      <c r="E77" s="38"/>
      <c r="F77" s="38"/>
      <c r="G77" s="38"/>
      <c r="H77" s="38"/>
      <c r="I77" s="38"/>
      <c r="J77" s="38"/>
      <c r="K77" s="38"/>
      <c r="L77" s="38"/>
      <c r="M77" s="38"/>
      <c r="N77" s="38"/>
    </row>
    <row r="78" spans="1:16" ht="15.6">
      <c r="A78" s="74" t="s">
        <v>73</v>
      </c>
      <c r="B78" s="74"/>
      <c r="C78" s="74"/>
      <c r="D78" s="74"/>
      <c r="E78" s="74"/>
      <c r="F78" s="74"/>
      <c r="G78" s="74"/>
      <c r="H78" s="74"/>
      <c r="I78" s="74"/>
      <c r="J78" s="74"/>
      <c r="K78" s="74"/>
      <c r="L78" s="43"/>
      <c r="M78" s="38"/>
      <c r="N78" s="38"/>
    </row>
    <row r="79" spans="1:16">
      <c r="A79" s="41"/>
      <c r="B79" s="38"/>
      <c r="C79" s="38"/>
      <c r="D79" s="38"/>
      <c r="E79" s="38"/>
      <c r="F79" s="38"/>
      <c r="G79" s="38"/>
      <c r="H79" s="38"/>
      <c r="I79" s="38"/>
      <c r="J79" s="38"/>
      <c r="K79" s="38"/>
      <c r="L79" s="38"/>
      <c r="M79" s="38"/>
      <c r="N79" s="38"/>
    </row>
    <row r="80" spans="1:16">
      <c r="A80" s="44" t="s">
        <v>74</v>
      </c>
      <c r="B80" s="44"/>
      <c r="C80" s="44"/>
      <c r="D80" s="44"/>
      <c r="E80" s="44"/>
      <c r="F80" s="44"/>
      <c r="G80" s="38"/>
      <c r="H80" s="38"/>
      <c r="I80" s="38"/>
      <c r="J80" s="38"/>
      <c r="K80" s="38"/>
      <c r="L80" s="38"/>
      <c r="M80" s="41"/>
      <c r="N80" s="41"/>
      <c r="O80"/>
      <c r="P80"/>
    </row>
    <row r="81" spans="1:16">
      <c r="A81" s="41"/>
      <c r="B81" s="38"/>
      <c r="C81" s="38"/>
      <c r="D81" s="38"/>
      <c r="E81" s="38"/>
      <c r="F81" s="38"/>
      <c r="G81" s="38"/>
      <c r="H81" s="38"/>
      <c r="I81" s="38"/>
      <c r="J81" s="38"/>
      <c r="K81" s="38"/>
      <c r="L81" s="38"/>
      <c r="M81" s="41"/>
      <c r="N81" s="41"/>
      <c r="O81"/>
      <c r="P81"/>
    </row>
    <row r="82" spans="1:16">
      <c r="A82" s="32" t="s">
        <v>9</v>
      </c>
      <c r="B82" s="46">
        <v>2014</v>
      </c>
      <c r="C82" s="46">
        <v>2015</v>
      </c>
      <c r="D82" s="46">
        <v>2016</v>
      </c>
      <c r="E82" s="46">
        <v>2017</v>
      </c>
      <c r="F82" s="46">
        <v>2018</v>
      </c>
      <c r="G82" s="46">
        <v>2019</v>
      </c>
      <c r="H82" s="46">
        <v>2020</v>
      </c>
      <c r="I82" s="46">
        <v>2021</v>
      </c>
      <c r="J82" s="46">
        <v>2022</v>
      </c>
      <c r="K82" s="46">
        <v>2023</v>
      </c>
      <c r="L82" s="38"/>
      <c r="M82" s="38"/>
      <c r="N82" s="16"/>
      <c r="O82"/>
      <c r="P82"/>
    </row>
    <row r="83" spans="1:16">
      <c r="A83" s="42" t="s">
        <v>10</v>
      </c>
      <c r="B83" s="30">
        <v>1021.3218000490021</v>
      </c>
      <c r="C83" s="30">
        <v>958.1948859490011</v>
      </c>
      <c r="D83" s="30">
        <v>1158.9619841909955</v>
      </c>
      <c r="E83" s="30">
        <v>1933.5694748900053</v>
      </c>
      <c r="F83" s="30">
        <v>1900.0113238359943</v>
      </c>
      <c r="G83" s="30">
        <v>1806.5622317349962</v>
      </c>
      <c r="H83" s="30">
        <v>1910.5533467299997</v>
      </c>
      <c r="I83" s="30">
        <v>2736.0150055729782</v>
      </c>
      <c r="J83" s="30">
        <v>3166.7067724630047</v>
      </c>
      <c r="K83" s="30">
        <v>2815.8563804009978</v>
      </c>
      <c r="L83" s="38"/>
      <c r="M83" s="38"/>
      <c r="N83" s="16"/>
      <c r="O83"/>
      <c r="P83"/>
    </row>
    <row r="84" spans="1:16">
      <c r="A84" s="42" t="s">
        <v>11</v>
      </c>
      <c r="B84" s="30">
        <v>1751.7741407109977</v>
      </c>
      <c r="C84" s="30">
        <v>1441.9230934359989</v>
      </c>
      <c r="D84" s="30">
        <v>1505.4877946439979</v>
      </c>
      <c r="E84" s="30">
        <v>1664.0743374029985</v>
      </c>
      <c r="F84" s="30">
        <v>2265.4529698000006</v>
      </c>
      <c r="G84" s="30">
        <v>2460.5656550899962</v>
      </c>
      <c r="H84" s="30">
        <v>1491.7848681119992</v>
      </c>
      <c r="I84" s="30">
        <v>2607.5075747990008</v>
      </c>
      <c r="J84" s="30">
        <v>4673.6755239040003</v>
      </c>
      <c r="K84" s="30">
        <v>4368.5507570760074</v>
      </c>
      <c r="L84" s="38"/>
      <c r="M84" s="38"/>
      <c r="N84" s="16"/>
      <c r="O84"/>
      <c r="P84"/>
    </row>
    <row r="85" spans="1:16">
      <c r="A85" s="42" t="s">
        <v>12</v>
      </c>
      <c r="B85" s="30">
        <v>1427.6477428869862</v>
      </c>
      <c r="C85" s="30">
        <v>1738.6931872169978</v>
      </c>
      <c r="D85" s="30">
        <v>1746.1412063770101</v>
      </c>
      <c r="E85" s="30">
        <v>2528.4528029369981</v>
      </c>
      <c r="F85" s="30">
        <v>2660.0110237509848</v>
      </c>
      <c r="G85" s="30">
        <v>2674.2651286569912</v>
      </c>
      <c r="H85" s="30">
        <v>2462.8202421919877</v>
      </c>
      <c r="I85" s="30">
        <v>3087.7769203109842</v>
      </c>
      <c r="J85" s="30">
        <v>3805.6209813579899</v>
      </c>
      <c r="K85" s="30">
        <v>4162.9680685589983</v>
      </c>
      <c r="L85" s="38"/>
      <c r="M85" s="38"/>
      <c r="N85" s="16"/>
      <c r="O85"/>
      <c r="P85"/>
    </row>
    <row r="86" spans="1:16">
      <c r="A86" s="42" t="s">
        <v>13</v>
      </c>
      <c r="B86" s="30">
        <v>2031.9864834139826</v>
      </c>
      <c r="C86" s="30">
        <v>2409.236373253967</v>
      </c>
      <c r="D86" s="30">
        <v>2563.3108789800344</v>
      </c>
      <c r="E86" s="30">
        <v>2689.0248693850044</v>
      </c>
      <c r="F86" s="30">
        <v>3229.077103922024</v>
      </c>
      <c r="G86" s="30">
        <v>3520.9616655150367</v>
      </c>
      <c r="H86" s="30">
        <v>3041.6540588460316</v>
      </c>
      <c r="I86" s="30">
        <v>4336.4974354039332</v>
      </c>
      <c r="J86" s="30">
        <v>6136.739583041066</v>
      </c>
      <c r="K86" s="30">
        <v>5020.998636830016</v>
      </c>
      <c r="L86" s="38"/>
      <c r="M86" s="38"/>
      <c r="N86" s="16"/>
      <c r="O86"/>
      <c r="P86"/>
    </row>
    <row r="87" spans="1:16">
      <c r="A87" s="42" t="s">
        <v>14</v>
      </c>
      <c r="B87" s="30">
        <v>1672.1753919940015</v>
      </c>
      <c r="C87" s="30">
        <v>1896.6131828880093</v>
      </c>
      <c r="D87" s="30">
        <v>2352.5606598790177</v>
      </c>
      <c r="E87" s="30">
        <v>2709.0398293250801</v>
      </c>
      <c r="F87" s="30">
        <v>3237.8525311230414</v>
      </c>
      <c r="G87" s="30">
        <v>3618.7056272889772</v>
      </c>
      <c r="H87" s="30">
        <v>3259.9017896239957</v>
      </c>
      <c r="I87" s="30">
        <v>4028.2268886279303</v>
      </c>
      <c r="J87" s="30">
        <v>5057.7452863110329</v>
      </c>
      <c r="K87" s="30">
        <v>4861.3464787400835</v>
      </c>
      <c r="L87" s="38"/>
      <c r="M87" s="38"/>
      <c r="N87" s="16"/>
      <c r="O87"/>
      <c r="P87"/>
    </row>
    <row r="88" spans="1:16">
      <c r="A88" s="32" t="s">
        <v>17</v>
      </c>
      <c r="B88" s="33">
        <f t="shared" ref="B88:F88" si="29">SUM(B83:B87)</f>
        <v>7904.9055590549706</v>
      </c>
      <c r="C88" s="33">
        <f t="shared" si="29"/>
        <v>8444.6607227439745</v>
      </c>
      <c r="D88" s="33">
        <f t="shared" si="29"/>
        <v>9326.4625240710557</v>
      </c>
      <c r="E88" s="33">
        <f t="shared" si="29"/>
        <v>11524.161313940087</v>
      </c>
      <c r="F88" s="33">
        <f t="shared" si="29"/>
        <v>13292.404952432044</v>
      </c>
      <c r="G88" s="33">
        <f>SUM(G83:G87)</f>
        <v>14081.060308285996</v>
      </c>
      <c r="H88" s="33">
        <f t="shared" ref="H88:I88" si="30">SUM(H83:H87)</f>
        <v>12166.714305504014</v>
      </c>
      <c r="I88" s="33">
        <f t="shared" si="30"/>
        <v>16796.023824714826</v>
      </c>
      <c r="J88" s="33">
        <f t="shared" ref="J88:K88" si="31">SUM(J83:J87)</f>
        <v>22840.488147077096</v>
      </c>
      <c r="K88" s="33">
        <f t="shared" si="31"/>
        <v>21229.720321606103</v>
      </c>
      <c r="L88" s="38"/>
      <c r="M88" s="38"/>
      <c r="N88" s="16"/>
      <c r="O88"/>
      <c r="P88"/>
    </row>
    <row r="89" spans="1:16">
      <c r="A89" s="41"/>
      <c r="B89" s="38"/>
      <c r="C89" s="38"/>
      <c r="D89" s="38"/>
      <c r="E89" s="38"/>
      <c r="F89" s="38"/>
      <c r="G89" s="38"/>
      <c r="H89" s="38"/>
      <c r="I89" s="38"/>
      <c r="J89" s="38"/>
      <c r="K89" s="38"/>
      <c r="L89" s="38"/>
      <c r="M89" s="41"/>
      <c r="N89" s="41"/>
      <c r="O89"/>
      <c r="P89"/>
    </row>
    <row r="90" spans="1:16">
      <c r="A90" s="44" t="s">
        <v>75</v>
      </c>
      <c r="B90" s="44"/>
      <c r="C90" s="44"/>
      <c r="D90" s="44"/>
      <c r="E90" s="44"/>
      <c r="F90" s="44"/>
      <c r="G90" s="38"/>
      <c r="H90" s="38"/>
      <c r="I90" s="38"/>
      <c r="J90" s="38"/>
      <c r="K90" s="38"/>
      <c r="L90" s="38"/>
      <c r="M90" s="41"/>
      <c r="N90" s="41"/>
      <c r="O90"/>
      <c r="P90"/>
    </row>
    <row r="91" spans="1:16">
      <c r="A91" s="40"/>
      <c r="B91" s="40"/>
      <c r="C91" s="40"/>
      <c r="D91" s="40"/>
      <c r="E91" s="40"/>
      <c r="F91" s="40"/>
      <c r="G91" s="38"/>
      <c r="H91" s="38"/>
      <c r="I91" s="38"/>
      <c r="J91" s="38"/>
      <c r="K91" s="38"/>
      <c r="L91" s="38"/>
      <c r="M91" s="41"/>
      <c r="N91" s="41"/>
      <c r="O91"/>
      <c r="P91"/>
    </row>
    <row r="92" spans="1:16">
      <c r="A92" s="32" t="s">
        <v>9</v>
      </c>
      <c r="B92" s="46">
        <f>+B82</f>
        <v>2014</v>
      </c>
      <c r="C92" s="46">
        <f t="shared" ref="C92:K92" si="32">+C82</f>
        <v>2015</v>
      </c>
      <c r="D92" s="46">
        <f t="shared" si="32"/>
        <v>2016</v>
      </c>
      <c r="E92" s="46">
        <f t="shared" si="32"/>
        <v>2017</v>
      </c>
      <c r="F92" s="46">
        <f t="shared" si="32"/>
        <v>2018</v>
      </c>
      <c r="G92" s="46">
        <f t="shared" si="32"/>
        <v>2019</v>
      </c>
      <c r="H92" s="46">
        <f t="shared" si="32"/>
        <v>2020</v>
      </c>
      <c r="I92" s="46">
        <f t="shared" si="32"/>
        <v>2021</v>
      </c>
      <c r="J92" s="46">
        <f t="shared" si="32"/>
        <v>2022</v>
      </c>
      <c r="K92" s="46">
        <f t="shared" si="32"/>
        <v>2023</v>
      </c>
      <c r="L92" s="38"/>
      <c r="M92" s="38"/>
      <c r="N92" s="16"/>
      <c r="O92"/>
      <c r="P92"/>
    </row>
    <row r="93" spans="1:16">
      <c r="A93" s="42" t="s">
        <v>10</v>
      </c>
      <c r="B93" s="30">
        <v>721.11974311998779</v>
      </c>
      <c r="C93" s="30">
        <v>631.98525273999667</v>
      </c>
      <c r="D93" s="30">
        <v>697.57812325999078</v>
      </c>
      <c r="E93" s="30">
        <v>1173.8726658899714</v>
      </c>
      <c r="F93" s="30">
        <v>1145.3988491799885</v>
      </c>
      <c r="G93" s="30">
        <v>1043.8188944699891</v>
      </c>
      <c r="H93" s="30">
        <v>1050.2386215699962</v>
      </c>
      <c r="I93" s="30">
        <v>1323.9622306199926</v>
      </c>
      <c r="J93" s="30">
        <v>1306.3344003599934</v>
      </c>
      <c r="K93" s="30">
        <v>1004.1835551299941</v>
      </c>
      <c r="L93" s="38"/>
      <c r="M93" s="38"/>
      <c r="N93" s="16"/>
      <c r="O93"/>
      <c r="P93"/>
    </row>
    <row r="94" spans="1:16">
      <c r="A94" s="42" t="s">
        <v>11</v>
      </c>
      <c r="B94" s="30">
        <v>1241.6970612699999</v>
      </c>
      <c r="C94" s="30">
        <v>1298.0419011300016</v>
      </c>
      <c r="D94" s="30">
        <v>1311.8955231400007</v>
      </c>
      <c r="E94" s="30">
        <v>1420.339679819999</v>
      </c>
      <c r="F94" s="30">
        <v>1349.7324900399997</v>
      </c>
      <c r="G94" s="30">
        <v>1549.7763600800001</v>
      </c>
      <c r="H94" s="30">
        <v>1028.6975320599977</v>
      </c>
      <c r="I94" s="30">
        <v>1408.5192816899996</v>
      </c>
      <c r="J94" s="30">
        <v>1497.9091425300019</v>
      </c>
      <c r="K94" s="30">
        <v>1554.5867866600033</v>
      </c>
      <c r="L94" s="38"/>
      <c r="M94" s="38"/>
      <c r="N94" s="16"/>
      <c r="O94"/>
      <c r="P94"/>
    </row>
    <row r="95" spans="1:16">
      <c r="A95" s="42" t="s">
        <v>12</v>
      </c>
      <c r="B95" s="30">
        <v>111.22980901999451</v>
      </c>
      <c r="C95" s="30">
        <v>97.429238769995322</v>
      </c>
      <c r="D95" s="30">
        <v>125.62702224999548</v>
      </c>
      <c r="E95" s="30">
        <v>158.82553785998695</v>
      </c>
      <c r="F95" s="30">
        <v>166.98742324998378</v>
      </c>
      <c r="G95" s="30">
        <v>151.9595646399905</v>
      </c>
      <c r="H95" s="30">
        <v>130.5515783899983</v>
      </c>
      <c r="I95" s="30">
        <v>139.28479231199731</v>
      </c>
      <c r="J95" s="30">
        <v>170.34727667099193</v>
      </c>
      <c r="K95" s="30">
        <v>160.56003790199233</v>
      </c>
      <c r="L95" s="38"/>
      <c r="M95" s="38"/>
      <c r="N95" s="16"/>
      <c r="O95"/>
      <c r="P95"/>
    </row>
    <row r="96" spans="1:16">
      <c r="A96" s="42" t="s">
        <v>13</v>
      </c>
      <c r="B96" s="30">
        <v>2797.986782290237</v>
      </c>
      <c r="C96" s="30">
        <v>2982.1651600701971</v>
      </c>
      <c r="D96" s="30">
        <v>3175.4448057802301</v>
      </c>
      <c r="E96" s="30">
        <v>3105.6643836202365</v>
      </c>
      <c r="F96" s="30">
        <v>3014.4913749302323</v>
      </c>
      <c r="G96" s="30">
        <v>3636.637819670188</v>
      </c>
      <c r="H96" s="30">
        <v>2230.5509359701241</v>
      </c>
      <c r="I96" s="30">
        <v>3245.0752554341861</v>
      </c>
      <c r="J96" s="30">
        <v>3380.6271748532249</v>
      </c>
      <c r="K96" s="30">
        <v>3701.78710930224</v>
      </c>
      <c r="L96" s="38"/>
      <c r="M96" s="38"/>
      <c r="N96" s="16"/>
      <c r="O96"/>
      <c r="P96"/>
    </row>
    <row r="97" spans="1:16">
      <c r="A97" s="42" t="s">
        <v>14</v>
      </c>
      <c r="B97" s="30">
        <v>184.85061332998814</v>
      </c>
      <c r="C97" s="30">
        <v>196.99718744998464</v>
      </c>
      <c r="D97" s="30">
        <v>264.90896374997857</v>
      </c>
      <c r="E97" s="30">
        <v>296.88839035996762</v>
      </c>
      <c r="F97" s="30">
        <v>299.35325713996377</v>
      </c>
      <c r="G97" s="30">
        <v>294.6063507599697</v>
      </c>
      <c r="H97" s="30">
        <v>246.59262519999103</v>
      </c>
      <c r="I97" s="30">
        <v>266.9864477599931</v>
      </c>
      <c r="J97" s="30">
        <v>301.10069034298061</v>
      </c>
      <c r="K97" s="30">
        <v>296.93966505798375</v>
      </c>
      <c r="L97" s="38"/>
      <c r="M97" s="38"/>
      <c r="N97" s="16"/>
      <c r="O97"/>
      <c r="P97"/>
    </row>
    <row r="98" spans="1:16">
      <c r="A98" s="32" t="s">
        <v>17</v>
      </c>
      <c r="B98" s="33">
        <f t="shared" ref="B98:I98" si="33">SUM(B93:B97)</f>
        <v>5056.8840090302074</v>
      </c>
      <c r="C98" s="33">
        <f t="shared" si="33"/>
        <v>5206.6187401601746</v>
      </c>
      <c r="D98" s="33">
        <f t="shared" si="33"/>
        <v>5575.4544381801952</v>
      </c>
      <c r="E98" s="33">
        <f t="shared" si="33"/>
        <v>6155.5906575501613</v>
      </c>
      <c r="F98" s="33">
        <f t="shared" si="33"/>
        <v>5975.9633945401683</v>
      </c>
      <c r="G98" s="33">
        <f t="shared" si="33"/>
        <v>6676.7989896201379</v>
      </c>
      <c r="H98" s="33">
        <f t="shared" si="33"/>
        <v>4686.6312931901075</v>
      </c>
      <c r="I98" s="33">
        <f t="shared" si="33"/>
        <v>6383.8280078161688</v>
      </c>
      <c r="J98" s="33">
        <f t="shared" ref="J98:K98" si="34">SUM(J93:J97)</f>
        <v>6656.3186847571924</v>
      </c>
      <c r="K98" s="33">
        <f t="shared" si="34"/>
        <v>6718.0571540522142</v>
      </c>
      <c r="L98" s="38"/>
      <c r="M98" s="38"/>
      <c r="N98" s="16"/>
      <c r="O98"/>
      <c r="P98"/>
    </row>
    <row r="99" spans="1:16">
      <c r="A99" s="41"/>
      <c r="B99" s="38"/>
      <c r="C99" s="38"/>
      <c r="D99" s="38"/>
      <c r="E99" s="38"/>
      <c r="F99" s="38"/>
      <c r="G99" s="38"/>
      <c r="H99" s="38"/>
      <c r="I99" s="38"/>
      <c r="J99" s="38"/>
      <c r="K99" s="38"/>
      <c r="L99" s="38"/>
      <c r="M99" s="41"/>
      <c r="N99" s="41"/>
      <c r="O99"/>
      <c r="P99"/>
    </row>
    <row r="100" spans="1:16">
      <c r="A100" s="44" t="s">
        <v>76</v>
      </c>
      <c r="B100" s="44"/>
      <c r="C100" s="44"/>
      <c r="D100" s="44"/>
      <c r="E100" s="44"/>
      <c r="F100" s="44"/>
      <c r="G100" s="38"/>
      <c r="H100" s="38"/>
      <c r="I100" s="38"/>
      <c r="J100" s="38"/>
      <c r="K100" s="38"/>
      <c r="L100" s="38"/>
      <c r="M100" s="41"/>
      <c r="N100" s="41"/>
      <c r="O100"/>
      <c r="P100"/>
    </row>
    <row r="101" spans="1:16">
      <c r="A101" s="40"/>
      <c r="B101" s="40"/>
      <c r="C101" s="40"/>
      <c r="D101" s="40"/>
      <c r="E101" s="40"/>
      <c r="F101" s="40"/>
      <c r="G101" s="38"/>
      <c r="H101" s="38"/>
      <c r="I101" s="38"/>
      <c r="J101" s="38"/>
      <c r="K101" s="38"/>
      <c r="L101" s="38"/>
      <c r="M101" s="41"/>
      <c r="N101" s="41"/>
      <c r="O101"/>
      <c r="P101"/>
    </row>
    <row r="102" spans="1:16">
      <c r="A102" s="32" t="s">
        <v>1</v>
      </c>
      <c r="B102" s="46">
        <f>+B82</f>
        <v>2014</v>
      </c>
      <c r="C102" s="46">
        <f t="shared" ref="C102:K102" si="35">+C82</f>
        <v>2015</v>
      </c>
      <c r="D102" s="46">
        <f t="shared" si="35"/>
        <v>2016</v>
      </c>
      <c r="E102" s="46">
        <f t="shared" si="35"/>
        <v>2017</v>
      </c>
      <c r="F102" s="46">
        <f t="shared" si="35"/>
        <v>2018</v>
      </c>
      <c r="G102" s="46">
        <f t="shared" si="35"/>
        <v>2019</v>
      </c>
      <c r="H102" s="46">
        <f t="shared" si="35"/>
        <v>2020</v>
      </c>
      <c r="I102" s="46">
        <f t="shared" si="35"/>
        <v>2021</v>
      </c>
      <c r="J102" s="46">
        <f t="shared" si="35"/>
        <v>2022</v>
      </c>
      <c r="K102" s="46">
        <f t="shared" si="35"/>
        <v>2023</v>
      </c>
      <c r="L102" s="38"/>
      <c r="M102" s="38"/>
      <c r="N102" s="16"/>
      <c r="O102"/>
      <c r="P102"/>
    </row>
    <row r="103" spans="1:16">
      <c r="A103" s="29" t="s">
        <v>63</v>
      </c>
      <c r="B103" s="30">
        <v>307.78591259599955</v>
      </c>
      <c r="C103" s="30">
        <v>438.20955358700166</v>
      </c>
      <c r="D103" s="30">
        <v>389.282937918004</v>
      </c>
      <c r="E103" s="30">
        <v>392.38977000099766</v>
      </c>
      <c r="F103" s="30">
        <v>413.74685772599736</v>
      </c>
      <c r="G103" s="30">
        <v>362.69948548899856</v>
      </c>
      <c r="H103" s="30">
        <v>340.34883548199974</v>
      </c>
      <c r="I103" s="30">
        <v>478.52275019300066</v>
      </c>
      <c r="J103" s="30">
        <v>736.72771469399243</v>
      </c>
      <c r="K103" s="30">
        <v>813.24809971199875</v>
      </c>
      <c r="L103" s="38"/>
      <c r="M103" s="38"/>
      <c r="N103" s="16"/>
      <c r="O103"/>
      <c r="P103"/>
    </row>
    <row r="104" spans="1:16">
      <c r="A104" s="29" t="s">
        <v>2</v>
      </c>
      <c r="B104" s="30">
        <v>441.04661418999979</v>
      </c>
      <c r="C104" s="30">
        <v>626.84085614099831</v>
      </c>
      <c r="D104" s="30">
        <v>569.27332153199779</v>
      </c>
      <c r="E104" s="30">
        <v>874.95004172500194</v>
      </c>
      <c r="F104" s="30">
        <v>918.01858291500173</v>
      </c>
      <c r="G104" s="30">
        <v>1054.8801306609967</v>
      </c>
      <c r="H104" s="30">
        <v>929.00262550799812</v>
      </c>
      <c r="I104" s="30">
        <v>1064.1308883020019</v>
      </c>
      <c r="J104" s="30">
        <v>1792.3376598730054</v>
      </c>
      <c r="K104" s="30">
        <v>1295.9352325789996</v>
      </c>
      <c r="L104" s="38"/>
      <c r="M104" s="38"/>
      <c r="N104" s="16"/>
      <c r="O104"/>
      <c r="P104"/>
    </row>
    <row r="105" spans="1:16">
      <c r="A105" s="29" t="s">
        <v>3</v>
      </c>
      <c r="B105" s="30">
        <v>1289.6286061359883</v>
      </c>
      <c r="C105" s="30">
        <v>1637.9144042409966</v>
      </c>
      <c r="D105" s="30">
        <v>2098.6226739250228</v>
      </c>
      <c r="E105" s="30">
        <v>2479.0231717520282</v>
      </c>
      <c r="F105" s="30">
        <v>2929.0831711120463</v>
      </c>
      <c r="G105" s="30">
        <v>3353.9177066710486</v>
      </c>
      <c r="H105" s="30">
        <v>3222.4550031329641</v>
      </c>
      <c r="I105" s="30">
        <v>3973.2818190759976</v>
      </c>
      <c r="J105" s="30">
        <v>5047.6874310510339</v>
      </c>
      <c r="K105" s="30">
        <v>4384.0148521469873</v>
      </c>
      <c r="L105" s="38"/>
      <c r="M105" s="38"/>
      <c r="N105" s="16"/>
      <c r="O105"/>
      <c r="P105"/>
    </row>
    <row r="106" spans="1:16">
      <c r="A106" s="29" t="s">
        <v>4</v>
      </c>
      <c r="B106" s="30">
        <v>825.27513841199675</v>
      </c>
      <c r="C106" s="30">
        <v>844.30662756400079</v>
      </c>
      <c r="D106" s="30">
        <v>935.4947393199991</v>
      </c>
      <c r="E106" s="30">
        <v>1309.4611665500045</v>
      </c>
      <c r="F106" s="30">
        <v>1476.0696053839952</v>
      </c>
      <c r="G106" s="30">
        <v>1544.9654079419911</v>
      </c>
      <c r="H106" s="30">
        <v>1286.2389854730011</v>
      </c>
      <c r="I106" s="30">
        <v>1976.8905885850063</v>
      </c>
      <c r="J106" s="30">
        <v>2952.5961202719704</v>
      </c>
      <c r="K106" s="30">
        <v>2487.5636737519894</v>
      </c>
      <c r="L106" s="38"/>
      <c r="M106" s="38"/>
      <c r="N106" s="16"/>
      <c r="O106"/>
      <c r="P106"/>
    </row>
    <row r="107" spans="1:16">
      <c r="A107" s="29" t="s">
        <v>5</v>
      </c>
      <c r="B107" s="30">
        <v>188.21355332300013</v>
      </c>
      <c r="C107" s="30">
        <v>226.60014435400029</v>
      </c>
      <c r="D107" s="30">
        <v>283.21216910800052</v>
      </c>
      <c r="E107" s="30">
        <v>509.94633814699637</v>
      </c>
      <c r="F107" s="30">
        <v>339.13675029300072</v>
      </c>
      <c r="G107" s="30">
        <v>374.39971573599803</v>
      </c>
      <c r="H107" s="30">
        <v>325.84477724700002</v>
      </c>
      <c r="I107" s="30">
        <v>599.46025643799931</v>
      </c>
      <c r="J107" s="30">
        <v>478.24706128100155</v>
      </c>
      <c r="K107" s="30">
        <v>475.67191746400243</v>
      </c>
      <c r="L107" s="38"/>
      <c r="M107" s="38"/>
      <c r="N107" s="16"/>
      <c r="O107"/>
      <c r="P107"/>
    </row>
    <row r="108" spans="1:16">
      <c r="A108" s="29" t="s">
        <v>6</v>
      </c>
      <c r="B108" s="30">
        <v>2174.6555989379958</v>
      </c>
      <c r="C108" s="30">
        <v>1738.6073094579949</v>
      </c>
      <c r="D108" s="30">
        <v>1960.2860255439984</v>
      </c>
      <c r="E108" s="30">
        <v>2092.0030028059982</v>
      </c>
      <c r="F108" s="30">
        <v>2868.9744874809903</v>
      </c>
      <c r="G108" s="30">
        <v>2762.1710551519936</v>
      </c>
      <c r="H108" s="30">
        <v>2088.2224524159974</v>
      </c>
      <c r="I108" s="30">
        <v>3539.4929259740088</v>
      </c>
      <c r="J108" s="30">
        <v>5426.9500358280111</v>
      </c>
      <c r="K108" s="30">
        <v>5264.6108516900058</v>
      </c>
      <c r="L108" s="38"/>
      <c r="M108" s="38"/>
      <c r="N108" s="16"/>
      <c r="O108"/>
      <c r="P108"/>
    </row>
    <row r="109" spans="1:16">
      <c r="A109" s="29" t="s">
        <v>7</v>
      </c>
      <c r="B109" s="30">
        <v>678.9903211580031</v>
      </c>
      <c r="C109" s="30">
        <v>760.87632450099875</v>
      </c>
      <c r="D109" s="30">
        <v>862.08564897499787</v>
      </c>
      <c r="E109" s="30">
        <v>1017.4592413770001</v>
      </c>
      <c r="F109" s="30">
        <v>1209.5574543069993</v>
      </c>
      <c r="G109" s="30">
        <v>1179.2574625110092</v>
      </c>
      <c r="H109" s="30">
        <v>969.22371160600096</v>
      </c>
      <c r="I109" s="30">
        <v>1337.6859077779957</v>
      </c>
      <c r="J109" s="30">
        <v>1846.1426773770072</v>
      </c>
      <c r="K109" s="30">
        <v>1637.2440566589987</v>
      </c>
      <c r="L109" s="38"/>
      <c r="M109" s="38"/>
      <c r="N109" s="16"/>
      <c r="O109"/>
      <c r="P109"/>
    </row>
    <row r="110" spans="1:16">
      <c r="A110" s="29" t="s">
        <v>8</v>
      </c>
      <c r="B110" s="30">
        <v>1712.7843580059937</v>
      </c>
      <c r="C110" s="30">
        <v>1842.4377405599946</v>
      </c>
      <c r="D110" s="30">
        <v>1890.5064908420184</v>
      </c>
      <c r="E110" s="30">
        <v>2397.1832771549816</v>
      </c>
      <c r="F110" s="30">
        <v>2678.2823620720169</v>
      </c>
      <c r="G110" s="30">
        <v>2883.8352227839428</v>
      </c>
      <c r="H110" s="30">
        <v>2416.2838607799454</v>
      </c>
      <c r="I110" s="30">
        <v>2734.9762356389274</v>
      </c>
      <c r="J110" s="30">
        <v>3491.5122980370711</v>
      </c>
      <c r="K110" s="30">
        <v>3976.1555949650569</v>
      </c>
      <c r="L110" s="38"/>
      <c r="M110" s="38"/>
      <c r="N110" s="16"/>
      <c r="O110"/>
      <c r="P110"/>
    </row>
    <row r="111" spans="1:16">
      <c r="A111" s="29" t="s">
        <v>0</v>
      </c>
      <c r="B111" s="30">
        <v>286.52545629600053</v>
      </c>
      <c r="C111" s="30">
        <v>328.86776233800003</v>
      </c>
      <c r="D111" s="30">
        <v>337.69851690700165</v>
      </c>
      <c r="E111" s="30">
        <v>451.74530442700018</v>
      </c>
      <c r="F111" s="30">
        <v>459.53568114200175</v>
      </c>
      <c r="G111" s="30">
        <v>564.93412134000107</v>
      </c>
      <c r="H111" s="30">
        <v>589.09405385899981</v>
      </c>
      <c r="I111" s="30">
        <v>1091.5824527299974</v>
      </c>
      <c r="J111" s="30">
        <v>1068.287148663999</v>
      </c>
      <c r="K111" s="30">
        <v>895.27604263800026</v>
      </c>
      <c r="L111" s="38"/>
      <c r="M111" s="38"/>
      <c r="N111" s="16"/>
      <c r="O111"/>
      <c r="P111"/>
    </row>
    <row r="112" spans="1:16">
      <c r="A112" s="32" t="s">
        <v>17</v>
      </c>
      <c r="B112" s="33">
        <f t="shared" ref="B112:F112" si="36">SUM(B103:B111)</f>
        <v>7904.9055590549779</v>
      </c>
      <c r="C112" s="33">
        <f t="shared" si="36"/>
        <v>8444.6607227439854</v>
      </c>
      <c r="D112" s="33">
        <f t="shared" si="36"/>
        <v>9326.4625240710393</v>
      </c>
      <c r="E112" s="33">
        <f t="shared" si="36"/>
        <v>11524.161313940009</v>
      </c>
      <c r="F112" s="33">
        <f t="shared" si="36"/>
        <v>13292.404952432053</v>
      </c>
      <c r="G112" s="33">
        <f>SUM(G103:G111)</f>
        <v>14081.060308285978</v>
      </c>
      <c r="H112" s="33">
        <f t="shared" ref="H112:I112" si="37">SUM(H103:H111)</f>
        <v>12166.714305503907</v>
      </c>
      <c r="I112" s="33">
        <f t="shared" si="37"/>
        <v>16796.023824714935</v>
      </c>
      <c r="J112" s="33">
        <f t="shared" ref="J112:K112" si="38">SUM(J103:J111)</f>
        <v>22840.488147077092</v>
      </c>
      <c r="K112" s="33">
        <f t="shared" si="38"/>
        <v>21229.720321606041</v>
      </c>
      <c r="L112" s="38"/>
      <c r="M112" s="38"/>
      <c r="N112" s="16"/>
      <c r="O112"/>
      <c r="P112"/>
    </row>
    <row r="113" spans="1:16">
      <c r="A113" s="41"/>
      <c r="B113" s="38"/>
      <c r="C113" s="38"/>
      <c r="D113" s="38"/>
      <c r="E113" s="38"/>
      <c r="F113" s="38"/>
      <c r="G113" s="38"/>
      <c r="H113" s="38"/>
      <c r="I113" s="38"/>
      <c r="J113" s="38"/>
      <c r="K113" s="38"/>
      <c r="L113" s="38"/>
      <c r="M113" s="41"/>
      <c r="N113" s="41"/>
      <c r="O113"/>
      <c r="P113"/>
    </row>
    <row r="114" spans="1:16">
      <c r="A114" s="44" t="s">
        <v>77</v>
      </c>
      <c r="B114" s="44"/>
      <c r="C114" s="44"/>
      <c r="D114" s="44"/>
      <c r="E114" s="44"/>
      <c r="F114" s="44"/>
      <c r="G114" s="38"/>
      <c r="H114" s="38"/>
      <c r="I114" s="38"/>
      <c r="J114" s="38"/>
      <c r="K114" s="38"/>
      <c r="L114" s="38"/>
      <c r="M114" s="41"/>
      <c r="N114" s="41"/>
      <c r="O114"/>
      <c r="P114"/>
    </row>
    <row r="115" spans="1:16">
      <c r="A115" s="40"/>
      <c r="B115" s="40"/>
      <c r="C115" s="40"/>
      <c r="D115" s="40"/>
      <c r="E115" s="40"/>
      <c r="F115" s="40"/>
      <c r="G115" s="38"/>
      <c r="H115" s="38"/>
      <c r="I115" s="38"/>
      <c r="J115" s="38"/>
      <c r="K115" s="38"/>
      <c r="L115" s="38"/>
      <c r="M115" s="41"/>
      <c r="N115" s="41"/>
      <c r="O115"/>
      <c r="P115"/>
    </row>
    <row r="116" spans="1:16">
      <c r="A116" s="32" t="s">
        <v>1</v>
      </c>
      <c r="B116" s="46">
        <f>+B82</f>
        <v>2014</v>
      </c>
      <c r="C116" s="46">
        <f t="shared" ref="C116:K116" si="39">+C82</f>
        <v>2015</v>
      </c>
      <c r="D116" s="46">
        <f t="shared" si="39"/>
        <v>2016</v>
      </c>
      <c r="E116" s="46">
        <f t="shared" si="39"/>
        <v>2017</v>
      </c>
      <c r="F116" s="46">
        <f t="shared" si="39"/>
        <v>2018</v>
      </c>
      <c r="G116" s="46">
        <f t="shared" si="39"/>
        <v>2019</v>
      </c>
      <c r="H116" s="46">
        <f t="shared" si="39"/>
        <v>2020</v>
      </c>
      <c r="I116" s="46">
        <f t="shared" si="39"/>
        <v>2021</v>
      </c>
      <c r="J116" s="46">
        <f t="shared" si="39"/>
        <v>2022</v>
      </c>
      <c r="K116" s="46">
        <f t="shared" si="39"/>
        <v>2023</v>
      </c>
      <c r="L116" s="38"/>
      <c r="M116" s="38"/>
      <c r="N116" s="16"/>
      <c r="O116"/>
      <c r="P116"/>
    </row>
    <row r="117" spans="1:16">
      <c r="A117" s="29" t="s">
        <v>63</v>
      </c>
      <c r="B117" s="30">
        <v>16.290375799999666</v>
      </c>
      <c r="C117" s="30">
        <v>27.346414710000442</v>
      </c>
      <c r="D117" s="30">
        <v>43.692906890000302</v>
      </c>
      <c r="E117" s="30">
        <v>32.662692890000272</v>
      </c>
      <c r="F117" s="30">
        <v>27.834044760000182</v>
      </c>
      <c r="G117" s="30">
        <v>31.083996700000117</v>
      </c>
      <c r="H117" s="30">
        <v>37.0614694699998</v>
      </c>
      <c r="I117" s="30">
        <v>75.999642497999503</v>
      </c>
      <c r="J117" s="30">
        <v>64.681017627999978</v>
      </c>
      <c r="K117" s="30">
        <v>46.429547779999687</v>
      </c>
      <c r="L117" s="38"/>
      <c r="M117" s="38"/>
      <c r="N117" s="16"/>
      <c r="O117"/>
      <c r="P117"/>
    </row>
    <row r="118" spans="1:16">
      <c r="A118" s="29" t="s">
        <v>2</v>
      </c>
      <c r="B118" s="30">
        <v>288.51169273999807</v>
      </c>
      <c r="C118" s="30">
        <v>308.08977589999557</v>
      </c>
      <c r="D118" s="30">
        <v>257.65917583999664</v>
      </c>
      <c r="E118" s="30">
        <v>471.11421583999635</v>
      </c>
      <c r="F118" s="30">
        <v>555.3704502699934</v>
      </c>
      <c r="G118" s="30">
        <v>587.23044812999137</v>
      </c>
      <c r="H118" s="30">
        <v>467.29371479999679</v>
      </c>
      <c r="I118" s="30">
        <v>430.7676067169964</v>
      </c>
      <c r="J118" s="30">
        <v>460.53754262799589</v>
      </c>
      <c r="K118" s="30">
        <v>441.34703788399673</v>
      </c>
      <c r="L118" s="38"/>
      <c r="M118" s="38"/>
      <c r="N118" s="16"/>
      <c r="O118"/>
      <c r="P118"/>
    </row>
    <row r="119" spans="1:16">
      <c r="A119" s="29" t="s">
        <v>3</v>
      </c>
      <c r="B119" s="30">
        <v>375.63167954996811</v>
      </c>
      <c r="C119" s="30">
        <v>434.48190020996998</v>
      </c>
      <c r="D119" s="30">
        <v>607.50948456995491</v>
      </c>
      <c r="E119" s="30">
        <v>653.49541098994064</v>
      </c>
      <c r="F119" s="30">
        <v>641.76918892993785</v>
      </c>
      <c r="G119" s="30">
        <v>725.92001131991219</v>
      </c>
      <c r="H119" s="30">
        <v>660.54392992994906</v>
      </c>
      <c r="I119" s="30">
        <v>479.10082034496793</v>
      </c>
      <c r="J119" s="30">
        <v>446.86394510298413</v>
      </c>
      <c r="K119" s="30">
        <v>430.17056896697409</v>
      </c>
      <c r="L119" s="38"/>
      <c r="M119" s="38"/>
      <c r="N119" s="16"/>
      <c r="O119"/>
      <c r="P119"/>
    </row>
    <row r="120" spans="1:16">
      <c r="A120" s="29" t="s">
        <v>4</v>
      </c>
      <c r="B120" s="30">
        <v>828.03383121998297</v>
      </c>
      <c r="C120" s="30">
        <v>722.87144239999043</v>
      </c>
      <c r="D120" s="30">
        <v>832.01373148998778</v>
      </c>
      <c r="E120" s="30">
        <v>997.84720786997889</v>
      </c>
      <c r="F120" s="30">
        <v>1088.0790581799927</v>
      </c>
      <c r="G120" s="30">
        <v>1113.6673919500024</v>
      </c>
      <c r="H120" s="30">
        <v>980.7879779499832</v>
      </c>
      <c r="I120" s="30">
        <v>1325.460599670999</v>
      </c>
      <c r="J120" s="30">
        <v>1460.7287792510058</v>
      </c>
      <c r="K120" s="30">
        <v>1201.977105416003</v>
      </c>
      <c r="L120" s="38"/>
      <c r="M120" s="38"/>
      <c r="N120" s="16"/>
      <c r="O120"/>
      <c r="P120"/>
    </row>
    <row r="121" spans="1:16">
      <c r="A121" s="29" t="s">
        <v>5</v>
      </c>
      <c r="B121" s="30">
        <v>19.239263920000116</v>
      </c>
      <c r="C121" s="30">
        <v>20.994476980000218</v>
      </c>
      <c r="D121" s="30">
        <v>24.32071186000039</v>
      </c>
      <c r="E121" s="30">
        <v>29.962236550000579</v>
      </c>
      <c r="F121" s="30">
        <v>25.266757700000504</v>
      </c>
      <c r="G121" s="30">
        <v>40.674734310000147</v>
      </c>
      <c r="H121" s="30">
        <v>34.368343570000221</v>
      </c>
      <c r="I121" s="30">
        <v>17.06150867199981</v>
      </c>
      <c r="J121" s="30">
        <v>24.600690718999953</v>
      </c>
      <c r="K121" s="30">
        <v>24.611803953999871</v>
      </c>
      <c r="L121" s="38"/>
      <c r="M121" s="38"/>
      <c r="N121" s="16"/>
      <c r="O121"/>
      <c r="P121"/>
    </row>
    <row r="122" spans="1:16">
      <c r="A122" s="29" t="s">
        <v>6</v>
      </c>
      <c r="B122" s="30">
        <v>2585.1696768600059</v>
      </c>
      <c r="C122" s="30">
        <v>2706.4429051700022</v>
      </c>
      <c r="D122" s="30">
        <v>2960.3771506099938</v>
      </c>
      <c r="E122" s="30">
        <v>2849.127203779999</v>
      </c>
      <c r="F122" s="30">
        <v>2667.8569367999971</v>
      </c>
      <c r="G122" s="30">
        <v>3054.1572387200085</v>
      </c>
      <c r="H122" s="30">
        <v>1798.8753223700073</v>
      </c>
      <c r="I122" s="30">
        <v>2933.1255279900151</v>
      </c>
      <c r="J122" s="30">
        <v>3088.0850910190247</v>
      </c>
      <c r="K122" s="30">
        <v>3462.3834879060287</v>
      </c>
      <c r="L122" s="38"/>
      <c r="M122" s="38"/>
      <c r="N122" s="16"/>
      <c r="O122"/>
      <c r="P122"/>
    </row>
    <row r="123" spans="1:16">
      <c r="A123" s="29" t="s">
        <v>7</v>
      </c>
      <c r="B123" s="30">
        <v>608.22647835998941</v>
      </c>
      <c r="C123" s="30">
        <v>631.39906047997624</v>
      </c>
      <c r="D123" s="30">
        <v>536.41774887997394</v>
      </c>
      <c r="E123" s="30">
        <v>709.5319379399748</v>
      </c>
      <c r="F123" s="30">
        <v>636.26772816996811</v>
      </c>
      <c r="G123" s="30">
        <v>678.84240909998016</v>
      </c>
      <c r="H123" s="30">
        <v>300.49044926999511</v>
      </c>
      <c r="I123" s="30">
        <v>555.13129334398366</v>
      </c>
      <c r="J123" s="30">
        <v>605.8200822359845</v>
      </c>
      <c r="K123" s="30">
        <v>613.41815605898989</v>
      </c>
      <c r="L123" s="38"/>
      <c r="M123" s="38"/>
      <c r="N123" s="16"/>
      <c r="O123"/>
      <c r="P123"/>
    </row>
    <row r="124" spans="1:16">
      <c r="A124" s="29" t="s">
        <v>8</v>
      </c>
      <c r="B124" s="30">
        <v>178.84644658997911</v>
      </c>
      <c r="C124" s="30">
        <v>169.32288433998383</v>
      </c>
      <c r="D124" s="30">
        <v>179.30267773998324</v>
      </c>
      <c r="E124" s="30">
        <v>227.41099350998022</v>
      </c>
      <c r="F124" s="30">
        <v>201.6082756499809</v>
      </c>
      <c r="G124" s="30">
        <v>195.23150814998235</v>
      </c>
      <c r="H124" s="30">
        <v>183.76019447998638</v>
      </c>
      <c r="I124" s="30">
        <v>156.57601440999375</v>
      </c>
      <c r="J124" s="30">
        <v>252.97405772098668</v>
      </c>
      <c r="K124" s="30">
        <v>338.61397263095739</v>
      </c>
      <c r="L124" s="38"/>
      <c r="M124" s="38"/>
      <c r="N124" s="16"/>
      <c r="O124"/>
      <c r="P124"/>
    </row>
    <row r="125" spans="1:16">
      <c r="A125" s="29" t="s">
        <v>0</v>
      </c>
      <c r="B125" s="30">
        <v>156.93456398999982</v>
      </c>
      <c r="C125" s="30">
        <v>185.6698799699987</v>
      </c>
      <c r="D125" s="30">
        <v>134.16085030000019</v>
      </c>
      <c r="E125" s="30">
        <v>184.43875817999933</v>
      </c>
      <c r="F125" s="30">
        <v>131.91095408000021</v>
      </c>
      <c r="G125" s="30">
        <v>249.99125123999903</v>
      </c>
      <c r="H125" s="30">
        <v>223.44989135000009</v>
      </c>
      <c r="I125" s="30">
        <v>410.60499416899466</v>
      </c>
      <c r="J125" s="30">
        <v>252.02747845200008</v>
      </c>
      <c r="K125" s="30">
        <v>159.10547345500038</v>
      </c>
      <c r="L125" s="38"/>
      <c r="M125" s="38"/>
      <c r="N125" s="16"/>
      <c r="O125"/>
      <c r="P125"/>
    </row>
    <row r="126" spans="1:16">
      <c r="A126" s="32" t="s">
        <v>17</v>
      </c>
      <c r="B126" s="33">
        <f t="shared" ref="B126:I126" si="40">SUM(B117:B125)</f>
        <v>5056.8840090299227</v>
      </c>
      <c r="C126" s="33">
        <f t="shared" si="40"/>
        <v>5206.6187401599182</v>
      </c>
      <c r="D126" s="33">
        <f t="shared" si="40"/>
        <v>5575.4544381798914</v>
      </c>
      <c r="E126" s="33">
        <f t="shared" si="40"/>
        <v>6155.5906575498711</v>
      </c>
      <c r="F126" s="33">
        <f t="shared" si="40"/>
        <v>5975.9633945398709</v>
      </c>
      <c r="G126" s="33">
        <f t="shared" si="40"/>
        <v>6676.798989619876</v>
      </c>
      <c r="H126" s="33">
        <f t="shared" si="40"/>
        <v>4686.6312931899183</v>
      </c>
      <c r="I126" s="33">
        <f t="shared" si="40"/>
        <v>6383.8280078159505</v>
      </c>
      <c r="J126" s="33">
        <f t="shared" ref="J126:K126" si="41">SUM(J117:J125)</f>
        <v>6656.3186847569823</v>
      </c>
      <c r="K126" s="33">
        <f t="shared" si="41"/>
        <v>6718.0571540519495</v>
      </c>
      <c r="L126" s="38"/>
      <c r="M126" s="38"/>
      <c r="N126" s="16"/>
      <c r="O126"/>
      <c r="P126"/>
    </row>
    <row r="131" spans="1:6" ht="15.6">
      <c r="A131" s="12" t="s">
        <v>120</v>
      </c>
      <c r="B131" s="12"/>
      <c r="C131" s="12"/>
      <c r="D131" s="12"/>
      <c r="E131" s="12"/>
    </row>
    <row r="132" spans="1:6" ht="15.6">
      <c r="B132" s="12"/>
      <c r="C132" s="12"/>
      <c r="D132" s="12"/>
      <c r="E132" s="12"/>
    </row>
    <row r="133" spans="1:6" ht="15.6">
      <c r="B133" s="12"/>
      <c r="C133" s="12"/>
      <c r="D133" s="12"/>
      <c r="E133" s="12"/>
    </row>
    <row r="134" spans="1:6" ht="15.6">
      <c r="B134" s="12"/>
      <c r="C134" s="12"/>
      <c r="D134" s="12"/>
      <c r="E134" s="12"/>
    </row>
    <row r="135" spans="1:6" ht="15.6">
      <c r="B135" s="13"/>
      <c r="C135" s="13"/>
      <c r="D135" s="13"/>
      <c r="E135" s="13"/>
    </row>
    <row r="136" spans="1:6" ht="45" customHeight="1">
      <c r="A136" s="17"/>
      <c r="B136" s="70" t="s">
        <v>42</v>
      </c>
      <c r="C136" s="71"/>
      <c r="D136" s="70" t="s">
        <v>65</v>
      </c>
      <c r="E136" s="72"/>
    </row>
    <row r="137" spans="1:6">
      <c r="A137" s="18" t="s">
        <v>43</v>
      </c>
      <c r="B137" s="19" t="s">
        <v>56</v>
      </c>
      <c r="C137" s="20" t="s">
        <v>44</v>
      </c>
      <c r="D137" s="19" t="s">
        <v>56</v>
      </c>
      <c r="E137" s="21" t="s">
        <v>44</v>
      </c>
    </row>
    <row r="138" spans="1:6">
      <c r="A138" t="s">
        <v>45</v>
      </c>
      <c r="B138" s="22">
        <v>4.4581177780000028</v>
      </c>
      <c r="C138" s="23">
        <f t="shared" ref="C138:C183" si="42">B138/B$193</f>
        <v>8.1083072898446903E-3</v>
      </c>
      <c r="D138" s="45">
        <v>11.335091773</v>
      </c>
      <c r="E138" s="14">
        <f t="shared" ref="E138:E183" si="43">D138/D$193</f>
        <v>3.0560223697037956E-3</v>
      </c>
      <c r="F138" s="15"/>
    </row>
    <row r="139" spans="1:6">
      <c r="A139" t="s">
        <v>81</v>
      </c>
      <c r="B139" s="22">
        <v>0.36000072200000005</v>
      </c>
      <c r="C139" s="23">
        <f t="shared" si="42"/>
        <v>6.547598389945342E-4</v>
      </c>
      <c r="D139" s="45">
        <v>1.3135131610000002</v>
      </c>
      <c r="E139" s="14">
        <f t="shared" si="43"/>
        <v>3.5413260724345648E-4</v>
      </c>
      <c r="F139" s="15"/>
    </row>
    <row r="140" spans="1:6">
      <c r="A140" t="s">
        <v>46</v>
      </c>
      <c r="B140" s="22">
        <v>181.34697584999952</v>
      </c>
      <c r="C140" s="23">
        <f t="shared" si="42"/>
        <v>0.3298291071474333</v>
      </c>
      <c r="D140" s="45">
        <v>696.46796109700119</v>
      </c>
      <c r="E140" s="14">
        <f t="shared" si="43"/>
        <v>0.18777277780531901</v>
      </c>
      <c r="F140" s="15"/>
    </row>
    <row r="141" spans="1:6">
      <c r="A141" t="s">
        <v>82</v>
      </c>
      <c r="B141" s="22">
        <v>2.0862724999999999E-2</v>
      </c>
      <c r="C141" s="23">
        <f t="shared" si="42"/>
        <v>3.7944575183344328E-5</v>
      </c>
      <c r="D141" s="45">
        <v>6.9417890999999995E-2</v>
      </c>
      <c r="E141" s="14">
        <f t="shared" si="43"/>
        <v>1.8715563314536191E-5</v>
      </c>
      <c r="F141" s="15"/>
    </row>
    <row r="142" spans="1:6">
      <c r="A142" t="s">
        <v>66</v>
      </c>
      <c r="B142" s="22">
        <v>1.9669333000000001E-2</v>
      </c>
      <c r="C142" s="23">
        <f t="shared" si="42"/>
        <v>3.577406522037441E-5</v>
      </c>
      <c r="D142" s="45">
        <v>5.9660912000000003E-2</v>
      </c>
      <c r="E142" s="14">
        <f t="shared" si="43"/>
        <v>1.6085011512939395E-5</v>
      </c>
      <c r="F142" s="15"/>
    </row>
    <row r="143" spans="1:6">
      <c r="A143" t="s">
        <v>47</v>
      </c>
      <c r="B143" s="22">
        <v>200.50027487399998</v>
      </c>
      <c r="C143" s="23">
        <f t="shared" si="42"/>
        <v>0.36466462335278332</v>
      </c>
      <c r="D143" s="45">
        <v>643.57546009299995</v>
      </c>
      <c r="E143" s="14">
        <f t="shared" si="43"/>
        <v>0.17351257863844208</v>
      </c>
      <c r="F143" s="15"/>
    </row>
    <row r="144" spans="1:6">
      <c r="A144" t="s">
        <v>48</v>
      </c>
      <c r="B144" s="22">
        <v>1.9372385059999997</v>
      </c>
      <c r="C144" s="23">
        <f t="shared" si="42"/>
        <v>3.5233984121914386E-3</v>
      </c>
      <c r="D144" s="45">
        <v>4.4354718309999992</v>
      </c>
      <c r="E144" s="14">
        <f t="shared" si="43"/>
        <v>1.1958351469208745E-3</v>
      </c>
      <c r="F144" s="15"/>
    </row>
    <row r="145" spans="1:6">
      <c r="A145" t="s">
        <v>49</v>
      </c>
      <c r="B145" s="22">
        <v>0.53106509499999954</v>
      </c>
      <c r="C145" s="23">
        <f t="shared" si="42"/>
        <v>9.6588721868679102E-4</v>
      </c>
      <c r="D145" s="45">
        <v>1.2945588650000002</v>
      </c>
      <c r="E145" s="14">
        <f t="shared" si="43"/>
        <v>3.4902239254577198E-4</v>
      </c>
      <c r="F145" s="15"/>
    </row>
    <row r="146" spans="1:6">
      <c r="A146" t="s">
        <v>50</v>
      </c>
      <c r="B146" s="22">
        <v>1.8802183260000003</v>
      </c>
      <c r="C146" s="23">
        <f t="shared" si="42"/>
        <v>3.4196916094138626E-3</v>
      </c>
      <c r="D146" s="45">
        <v>8.3359504080000004</v>
      </c>
      <c r="E146" s="14">
        <f t="shared" si="43"/>
        <v>2.2474322599019582E-3</v>
      </c>
      <c r="F146" s="15"/>
    </row>
    <row r="147" spans="1:6">
      <c r="A147" t="s">
        <v>51</v>
      </c>
      <c r="B147" s="22">
        <v>1.7500029439999991</v>
      </c>
      <c r="C147" s="23">
        <f t="shared" si="42"/>
        <v>3.1828592995249605E-3</v>
      </c>
      <c r="D147" s="45">
        <v>4.6008729210000023</v>
      </c>
      <c r="E147" s="14">
        <f t="shared" si="43"/>
        <v>1.2404284718922189E-3</v>
      </c>
      <c r="F147" s="15"/>
    </row>
    <row r="148" spans="1:6">
      <c r="A148" t="s">
        <v>52</v>
      </c>
      <c r="B148" s="22">
        <v>7.1342209619999997</v>
      </c>
      <c r="C148" s="23">
        <f t="shared" si="42"/>
        <v>1.2975533333598565E-2</v>
      </c>
      <c r="D148" s="45">
        <v>17.643852708999997</v>
      </c>
      <c r="E148" s="14">
        <f t="shared" si="43"/>
        <v>4.756909749500173E-3</v>
      </c>
      <c r="F148" s="15"/>
    </row>
    <row r="149" spans="1:6">
      <c r="A149" t="s">
        <v>57</v>
      </c>
      <c r="B149" s="22">
        <v>1.1720333300000001</v>
      </c>
      <c r="C149" s="23">
        <f t="shared" si="42"/>
        <v>2.1316633760724174E-3</v>
      </c>
      <c r="D149" s="45">
        <v>3.7035623500000021</v>
      </c>
      <c r="E149" s="14">
        <f t="shared" si="43"/>
        <v>9.9850708012373191E-4</v>
      </c>
      <c r="F149" s="15"/>
    </row>
    <row r="150" spans="1:6">
      <c r="A150" t="s">
        <v>58</v>
      </c>
      <c r="B150" s="22">
        <v>6.9058522929999961</v>
      </c>
      <c r="C150" s="23">
        <f t="shared" si="42"/>
        <v>1.2560182408425035E-2</v>
      </c>
      <c r="D150" s="45">
        <v>36.189266346999993</v>
      </c>
      <c r="E150" s="14">
        <f t="shared" si="43"/>
        <v>9.7568868178938509E-3</v>
      </c>
      <c r="F150" s="15"/>
    </row>
    <row r="151" spans="1:6">
      <c r="A151" t="s">
        <v>59</v>
      </c>
      <c r="B151" s="22">
        <v>1.3885102549999995</v>
      </c>
      <c r="C151" s="23">
        <f t="shared" si="42"/>
        <v>2.5253859102150888E-3</v>
      </c>
      <c r="D151" s="45">
        <v>8.9445941249999983</v>
      </c>
      <c r="E151" s="14">
        <f t="shared" si="43"/>
        <v>2.4115269890476205E-3</v>
      </c>
      <c r="F151" s="15"/>
    </row>
    <row r="152" spans="1:6">
      <c r="A152" t="s">
        <v>60</v>
      </c>
      <c r="B152" s="22">
        <v>0.55335285000000001</v>
      </c>
      <c r="C152" s="23">
        <f t="shared" si="42"/>
        <v>1.006423600931463E-3</v>
      </c>
      <c r="D152" s="45">
        <v>3.7440535609999999</v>
      </c>
      <c r="E152" s="14">
        <f t="shared" si="43"/>
        <v>1.0094238021997842E-3</v>
      </c>
      <c r="F152" s="15"/>
    </row>
    <row r="153" spans="1:6">
      <c r="A153" t="s">
        <v>53</v>
      </c>
      <c r="B153" s="22">
        <v>2.0823952699999997</v>
      </c>
      <c r="C153" s="23">
        <f t="shared" si="42"/>
        <v>3.7874057144479259E-3</v>
      </c>
      <c r="D153" s="45">
        <v>5.5068884870000003</v>
      </c>
      <c r="E153" s="14">
        <f t="shared" si="43"/>
        <v>1.4846967930002212E-3</v>
      </c>
      <c r="F153" s="15"/>
    </row>
    <row r="154" spans="1:6">
      <c r="A154" t="s">
        <v>83</v>
      </c>
      <c r="B154" s="22">
        <v>4.31185E-4</v>
      </c>
      <c r="C154" s="23">
        <f t="shared" si="42"/>
        <v>7.8422793045636773E-7</v>
      </c>
      <c r="D154" s="45">
        <v>0.33639137800000002</v>
      </c>
      <c r="E154" s="14">
        <f t="shared" si="43"/>
        <v>9.0693537973129674E-5</v>
      </c>
      <c r="F154" s="15"/>
    </row>
    <row r="155" spans="1:6">
      <c r="A155" t="s">
        <v>61</v>
      </c>
      <c r="B155" s="22">
        <v>2.3555313869999996</v>
      </c>
      <c r="C155" s="23">
        <f t="shared" si="42"/>
        <v>4.2841784958939366E-3</v>
      </c>
      <c r="D155" s="45">
        <v>36.836241165999986</v>
      </c>
      <c r="E155" s="14">
        <f t="shared" si="43"/>
        <v>9.9313158881735135E-3</v>
      </c>
      <c r="F155" s="15"/>
    </row>
    <row r="156" spans="1:6">
      <c r="A156" t="s">
        <v>54</v>
      </c>
      <c r="B156" s="22">
        <v>9.9648050569999977</v>
      </c>
      <c r="C156" s="23">
        <f t="shared" si="42"/>
        <v>1.8123725192787911E-2</v>
      </c>
      <c r="D156" s="45">
        <v>43.550818007999972</v>
      </c>
      <c r="E156" s="14">
        <f t="shared" si="43"/>
        <v>1.174161415864055E-2</v>
      </c>
      <c r="F156" s="15"/>
    </row>
    <row r="157" spans="1:6">
      <c r="A157" t="s">
        <v>84</v>
      </c>
      <c r="B157" s="22">
        <v>4.4505818890000013</v>
      </c>
      <c r="C157" s="23">
        <f t="shared" si="42"/>
        <v>8.0946012132543169E-3</v>
      </c>
      <c r="D157" s="45">
        <v>11.825487604999998</v>
      </c>
      <c r="E157" s="14">
        <f t="shared" si="43"/>
        <v>3.1882366175117649E-3</v>
      </c>
      <c r="F157" s="15"/>
    </row>
    <row r="158" spans="1:6">
      <c r="A158" t="s">
        <v>85</v>
      </c>
      <c r="B158" s="22">
        <v>6.4174639999999995E-3</v>
      </c>
      <c r="C158" s="23">
        <f t="shared" si="42"/>
        <v>1.1671914634085702E-5</v>
      </c>
      <c r="D158" s="45">
        <v>1.8271174000000001E-2</v>
      </c>
      <c r="E158" s="14">
        <f t="shared" si="43"/>
        <v>4.9260400870995562E-6</v>
      </c>
      <c r="F158" s="15"/>
    </row>
    <row r="159" spans="1:6">
      <c r="A159" t="s">
        <v>86</v>
      </c>
      <c r="B159" s="22">
        <v>0.78510230299999995</v>
      </c>
      <c r="C159" s="23">
        <f t="shared" si="42"/>
        <v>1.4279234070717166E-3</v>
      </c>
      <c r="D159" s="45">
        <v>1.8080299359999998</v>
      </c>
      <c r="E159" s="14">
        <f t="shared" si="43"/>
        <v>4.874578909604847E-4</v>
      </c>
      <c r="F159" s="15"/>
    </row>
    <row r="160" spans="1:6">
      <c r="A160" t="s">
        <v>87</v>
      </c>
      <c r="B160" s="22">
        <v>0.71616257799999983</v>
      </c>
      <c r="C160" s="23">
        <f t="shared" si="42"/>
        <v>1.3025376495361316E-3</v>
      </c>
      <c r="D160" s="45">
        <v>1.8576262039999993</v>
      </c>
      <c r="E160" s="14">
        <f t="shared" si="43"/>
        <v>5.0082940197223094E-4</v>
      </c>
      <c r="F160" s="15"/>
    </row>
    <row r="161" spans="1:6">
      <c r="A161" t="s">
        <v>88</v>
      </c>
      <c r="B161" s="22">
        <v>4.824943908999999</v>
      </c>
      <c r="C161" s="23">
        <f t="shared" si="42"/>
        <v>8.7754810031033699E-3</v>
      </c>
      <c r="D161" s="45">
        <v>27.952867522000002</v>
      </c>
      <c r="E161" s="14">
        <f t="shared" si="43"/>
        <v>7.5362943816722032E-3</v>
      </c>
      <c r="F161" s="15"/>
    </row>
    <row r="162" spans="1:6">
      <c r="A162" t="s">
        <v>89</v>
      </c>
      <c r="B162" s="22">
        <v>0.36431912399999999</v>
      </c>
      <c r="C162" s="23">
        <f t="shared" si="42"/>
        <v>6.6261403490426802E-4</v>
      </c>
      <c r="D162" s="45">
        <v>1.0185397739999997</v>
      </c>
      <c r="E162" s="14">
        <f t="shared" si="43"/>
        <v>2.7460565790842563E-4</v>
      </c>
      <c r="F162" s="15"/>
    </row>
    <row r="163" spans="1:6">
      <c r="A163" t="s">
        <v>90</v>
      </c>
      <c r="B163" s="22">
        <v>0.23382338199999997</v>
      </c>
      <c r="C163" s="23">
        <f t="shared" si="42"/>
        <v>4.252718136256333E-4</v>
      </c>
      <c r="D163" s="45">
        <v>1.9069484030000003</v>
      </c>
      <c r="E163" s="14">
        <f t="shared" si="43"/>
        <v>5.1412702200791694E-4</v>
      </c>
      <c r="F163" s="15"/>
    </row>
    <row r="164" spans="1:6">
      <c r="A164" t="s">
        <v>91</v>
      </c>
      <c r="B164" s="22">
        <v>2.7360400999999999E-2</v>
      </c>
      <c r="C164" s="23">
        <f t="shared" si="42"/>
        <v>4.9762377292081904E-5</v>
      </c>
      <c r="D164" s="45">
        <v>0.73224316300000003</v>
      </c>
      <c r="E164" s="14">
        <f t="shared" si="43"/>
        <v>1.9741802986729666E-4</v>
      </c>
      <c r="F164" s="15"/>
    </row>
    <row r="165" spans="1:6">
      <c r="A165" t="s">
        <v>92</v>
      </c>
      <c r="B165" s="22">
        <v>5.4275779999999997E-3</v>
      </c>
      <c r="C165" s="23">
        <f t="shared" si="42"/>
        <v>9.8715360282257301E-6</v>
      </c>
      <c r="D165" s="45">
        <v>1.2335408000000001E-2</v>
      </c>
      <c r="E165" s="14">
        <f t="shared" si="43"/>
        <v>3.3257148281072998E-6</v>
      </c>
      <c r="F165" s="15"/>
    </row>
    <row r="166" spans="1:6">
      <c r="A166" t="s">
        <v>93</v>
      </c>
      <c r="B166" s="22">
        <v>3.1345689999999998E-3</v>
      </c>
      <c r="C166" s="23">
        <f t="shared" si="42"/>
        <v>5.7010716043987758E-6</v>
      </c>
      <c r="D166" s="45">
        <v>7.1240230000000002E-3</v>
      </c>
      <c r="E166" s="14">
        <f t="shared" si="43"/>
        <v>1.9206879032195327E-6</v>
      </c>
      <c r="F166" s="15"/>
    </row>
    <row r="167" spans="1:6">
      <c r="A167" t="s">
        <v>114</v>
      </c>
      <c r="B167" s="22">
        <v>5.3409053999999997E-2</v>
      </c>
      <c r="C167" s="23">
        <f t="shared" si="42"/>
        <v>9.7138981843181903E-5</v>
      </c>
      <c r="D167" s="45">
        <v>0.121384219</v>
      </c>
      <c r="E167" s="14">
        <f t="shared" si="43"/>
        <v>3.272605956985969E-5</v>
      </c>
      <c r="F167" s="15"/>
    </row>
    <row r="168" spans="1:6">
      <c r="A168" t="s">
        <v>94</v>
      </c>
      <c r="B168" s="22">
        <v>1.4040984999999999E-2</v>
      </c>
      <c r="C168" s="23">
        <f t="shared" si="42"/>
        <v>2.5537373999835109E-5</v>
      </c>
      <c r="D168" s="45">
        <v>4.5071643000000002E-2</v>
      </c>
      <c r="E168" s="14">
        <f t="shared" si="43"/>
        <v>1.215163952844191E-5</v>
      </c>
      <c r="F168" s="15"/>
    </row>
    <row r="169" spans="1:6">
      <c r="A169" t="s">
        <v>95</v>
      </c>
      <c r="B169" s="22">
        <v>0.34721355600000003</v>
      </c>
      <c r="C169" s="23">
        <f t="shared" si="42"/>
        <v>6.3150287799500486E-4</v>
      </c>
      <c r="D169" s="45">
        <v>28.899151252999999</v>
      </c>
      <c r="E169" s="14">
        <f t="shared" si="43"/>
        <v>7.7914192900484314E-3</v>
      </c>
      <c r="F169" s="15"/>
    </row>
    <row r="170" spans="1:6">
      <c r="A170" t="s">
        <v>115</v>
      </c>
      <c r="B170" s="22">
        <v>0</v>
      </c>
      <c r="C170" s="23">
        <f t="shared" si="42"/>
        <v>0</v>
      </c>
      <c r="D170" s="45">
        <v>6.6436589999999997E-3</v>
      </c>
      <c r="E170" s="14">
        <f t="shared" si="43"/>
        <v>1.7911783095612655E-6</v>
      </c>
      <c r="F170" s="15"/>
    </row>
    <row r="171" spans="1:6">
      <c r="A171" t="s">
        <v>96</v>
      </c>
      <c r="B171" s="22">
        <v>1.3923520999999999E-2</v>
      </c>
      <c r="C171" s="23">
        <f t="shared" si="42"/>
        <v>2.5323733567948273E-5</v>
      </c>
      <c r="D171" s="45">
        <v>3.1644367E-2</v>
      </c>
      <c r="E171" s="14">
        <f t="shared" si="43"/>
        <v>8.5315492246360466E-6</v>
      </c>
      <c r="F171" s="15"/>
    </row>
    <row r="172" spans="1:6">
      <c r="A172" t="s">
        <v>97</v>
      </c>
      <c r="B172" s="22">
        <v>3.9330953000000002E-2</v>
      </c>
      <c r="C172" s="23">
        <f t="shared" si="42"/>
        <v>7.1534102239332705E-5</v>
      </c>
      <c r="D172" s="45">
        <v>8.9388532000000007E-2</v>
      </c>
      <c r="E172" s="14">
        <f t="shared" si="43"/>
        <v>2.4099791943253425E-5</v>
      </c>
      <c r="F172" s="15"/>
    </row>
    <row r="173" spans="1:6">
      <c r="A173" t="s">
        <v>98</v>
      </c>
      <c r="B173" s="22">
        <v>1.1415445779999993</v>
      </c>
      <c r="C173" s="23">
        <f t="shared" si="42"/>
        <v>2.0762112363106951E-3</v>
      </c>
      <c r="D173" s="45">
        <v>3.661933251999999</v>
      </c>
      <c r="E173" s="14">
        <f t="shared" si="43"/>
        <v>9.8728357551818155E-4</v>
      </c>
      <c r="F173" s="15"/>
    </row>
    <row r="174" spans="1:6">
      <c r="A174" t="s">
        <v>99</v>
      </c>
      <c r="B174" s="22">
        <v>4.1548649999999998E-3</v>
      </c>
      <c r="C174" s="23">
        <f t="shared" si="42"/>
        <v>7.5567591179553931E-6</v>
      </c>
      <c r="D174" s="45">
        <v>9.4428789999999995E-3</v>
      </c>
      <c r="E174" s="14">
        <f t="shared" si="43"/>
        <v>2.5458681796599695E-6</v>
      </c>
      <c r="F174" s="15"/>
    </row>
    <row r="175" spans="1:6">
      <c r="A175" t="s">
        <v>116</v>
      </c>
      <c r="B175" s="22">
        <v>2.7290779000000001E-2</v>
      </c>
      <c r="C175" s="23">
        <f t="shared" si="42"/>
        <v>4.9635750630731829E-5</v>
      </c>
      <c r="D175" s="45">
        <v>9.4368114000000003E-2</v>
      </c>
      <c r="E175" s="14">
        <f t="shared" si="43"/>
        <v>2.5442323110051977E-5</v>
      </c>
      <c r="F175" s="15"/>
    </row>
    <row r="176" spans="1:6">
      <c r="A176" t="s">
        <v>117</v>
      </c>
      <c r="B176" s="22">
        <v>2.2998693000000001E-2</v>
      </c>
      <c r="C176" s="23">
        <f t="shared" si="42"/>
        <v>4.1829417569236759E-5</v>
      </c>
      <c r="D176" s="45">
        <v>7.7051566000000002E-2</v>
      </c>
      <c r="E176" s="14">
        <f t="shared" si="43"/>
        <v>2.0773657067126456E-5</v>
      </c>
      <c r="F176" s="15"/>
    </row>
    <row r="177" spans="1:6">
      <c r="A177" t="s">
        <v>100</v>
      </c>
      <c r="B177" s="22">
        <v>0.59994347599999998</v>
      </c>
      <c r="C177" s="23">
        <f t="shared" si="42"/>
        <v>1.0911614053695734E-3</v>
      </c>
      <c r="D177" s="45">
        <v>2.7893525880000016</v>
      </c>
      <c r="E177" s="14">
        <f t="shared" si="43"/>
        <v>7.5202954476504349E-4</v>
      </c>
      <c r="F177" s="15"/>
    </row>
    <row r="178" spans="1:6">
      <c r="A178" t="s">
        <v>101</v>
      </c>
      <c r="B178" s="22">
        <v>3.2976799999999998E-4</v>
      </c>
      <c r="C178" s="23">
        <f t="shared" si="42"/>
        <v>5.9977335985884354E-7</v>
      </c>
      <c r="D178" s="45">
        <v>0.14864632300000002</v>
      </c>
      <c r="E178" s="14">
        <f t="shared" si="43"/>
        <v>4.0076119131586663E-5</v>
      </c>
      <c r="F178" s="15"/>
    </row>
    <row r="179" spans="1:6">
      <c r="A179" t="s">
        <v>102</v>
      </c>
      <c r="B179" s="22">
        <v>0.88801828800000004</v>
      </c>
      <c r="C179" s="23">
        <f t="shared" si="42"/>
        <v>1.6151042921382858E-3</v>
      </c>
      <c r="D179" s="45">
        <v>2.7305470100000004</v>
      </c>
      <c r="E179" s="14">
        <f t="shared" si="43"/>
        <v>7.3617513745804369E-4</v>
      </c>
      <c r="F179" s="15"/>
    </row>
    <row r="180" spans="1:6">
      <c r="A180" t="s">
        <v>103</v>
      </c>
      <c r="B180" s="22">
        <v>48.481700748000023</v>
      </c>
      <c r="C180" s="23">
        <f t="shared" si="42"/>
        <v>8.817724142214825E-2</v>
      </c>
      <c r="D180" s="45">
        <v>187.13651366099995</v>
      </c>
      <c r="E180" s="14">
        <f t="shared" si="43"/>
        <v>5.0453351714243401E-2</v>
      </c>
      <c r="F180" s="15"/>
    </row>
    <row r="181" spans="1:6">
      <c r="A181" t="s">
        <v>104</v>
      </c>
      <c r="B181" s="22">
        <v>1.5561630129999995</v>
      </c>
      <c r="C181" s="23">
        <f t="shared" si="42"/>
        <v>2.8303083343291981E-3</v>
      </c>
      <c r="D181" s="45">
        <v>8.6990500170000011</v>
      </c>
      <c r="E181" s="14">
        <f t="shared" si="43"/>
        <v>2.3453265292873943E-3</v>
      </c>
      <c r="F181" s="15"/>
    </row>
    <row r="182" spans="1:6">
      <c r="A182" t="s">
        <v>118</v>
      </c>
      <c r="B182" s="22">
        <v>2.5552833E-2</v>
      </c>
      <c r="C182" s="23">
        <f t="shared" si="42"/>
        <v>4.6474820183650125E-5</v>
      </c>
      <c r="D182" s="45">
        <v>5.8074621999999999E-2</v>
      </c>
      <c r="E182" s="14">
        <f t="shared" si="43"/>
        <v>1.5657336305546311E-5</v>
      </c>
      <c r="F182" s="15"/>
    </row>
    <row r="183" spans="1:6">
      <c r="A183" t="s">
        <v>105</v>
      </c>
      <c r="B183" s="22">
        <v>4.3124270999999999E-2</v>
      </c>
      <c r="C183" s="23">
        <f t="shared" si="42"/>
        <v>7.8433289188560725E-5</v>
      </c>
      <c r="D183" s="45">
        <v>0.34602011700000002</v>
      </c>
      <c r="E183" s="14">
        <f t="shared" si="43"/>
        <v>9.3289515347228292E-5</v>
      </c>
      <c r="F183" s="15"/>
    </row>
    <row r="184" spans="1:6">
      <c r="A184" t="s">
        <v>106</v>
      </c>
      <c r="B184" s="22">
        <v>1.0904282E-2</v>
      </c>
      <c r="C184" s="23">
        <f t="shared" ref="C184:C192" si="44">B184/B$193</f>
        <v>1.9832421132397051E-5</v>
      </c>
      <c r="D184" s="45">
        <v>4.1939550999999999E-2</v>
      </c>
      <c r="E184" s="14">
        <f t="shared" ref="E184:E192" si="45">D184/D$193</f>
        <v>1.1307204970023068E-5</v>
      </c>
      <c r="F184" s="15"/>
    </row>
    <row r="185" spans="1:6">
      <c r="A185" t="s">
        <v>107</v>
      </c>
      <c r="B185" s="22">
        <v>0.14389949499999999</v>
      </c>
      <c r="C185" s="23">
        <f t="shared" si="44"/>
        <v>2.6172061448697525E-4</v>
      </c>
      <c r="D185" s="45">
        <v>0.33857519800000002</v>
      </c>
      <c r="E185" s="14">
        <f t="shared" si="45"/>
        <v>9.1282311571531715E-5</v>
      </c>
      <c r="F185" s="15"/>
    </row>
    <row r="186" spans="1:6">
      <c r="A186" t="s">
        <v>108</v>
      </c>
      <c r="B186" s="22">
        <v>0.78460502200000004</v>
      </c>
      <c r="C186" s="23">
        <f t="shared" si="44"/>
        <v>1.4270189654759162E-3</v>
      </c>
      <c r="D186" s="45">
        <v>2.725516152</v>
      </c>
      <c r="E186" s="14">
        <f t="shared" si="45"/>
        <v>7.348187819123898E-4</v>
      </c>
      <c r="F186" s="15"/>
    </row>
    <row r="187" spans="1:6">
      <c r="A187" t="s">
        <v>109</v>
      </c>
      <c r="B187" s="22">
        <v>26.110774548999999</v>
      </c>
      <c r="C187" s="23">
        <f t="shared" si="44"/>
        <v>4.7489589589561482E-2</v>
      </c>
      <c r="D187" s="45">
        <v>81.596170478999994</v>
      </c>
      <c r="E187" s="14">
        <f t="shared" si="45"/>
        <v>2.1998915161848018E-2</v>
      </c>
      <c r="F187" s="15"/>
    </row>
    <row r="188" spans="1:6">
      <c r="A188" t="s">
        <v>119</v>
      </c>
      <c r="B188" s="22">
        <v>3.1791919800000001</v>
      </c>
      <c r="C188" s="23">
        <f t="shared" si="44"/>
        <v>5.7822307060748455E-3</v>
      </c>
      <c r="D188" s="45">
        <v>12.617329412</v>
      </c>
      <c r="E188" s="14">
        <f t="shared" si="45"/>
        <v>3.4017228709907897E-3</v>
      </c>
      <c r="F188" s="15"/>
    </row>
    <row r="189" spans="1:6">
      <c r="A189" t="s">
        <v>110</v>
      </c>
      <c r="B189" s="22">
        <v>1.063041643</v>
      </c>
      <c r="C189" s="23">
        <f t="shared" si="44"/>
        <v>1.9334321641031737E-3</v>
      </c>
      <c r="D189" s="45">
        <v>2.4248986340000003</v>
      </c>
      <c r="E189" s="14">
        <f t="shared" si="45"/>
        <v>6.5377013421452591E-4</v>
      </c>
      <c r="F189" s="15"/>
    </row>
    <row r="190" spans="1:6">
      <c r="A190" t="s">
        <v>111</v>
      </c>
      <c r="B190" s="22">
        <v>0.68803943200000006</v>
      </c>
      <c r="C190" s="23">
        <f t="shared" si="44"/>
        <v>1.2513880117112951E-3</v>
      </c>
      <c r="D190" s="45">
        <v>1.6406588370000001</v>
      </c>
      <c r="E190" s="14">
        <f t="shared" si="45"/>
        <v>4.4233343737606223E-4</v>
      </c>
      <c r="F190" s="15"/>
    </row>
    <row r="191" spans="1:6">
      <c r="A191" t="s">
        <v>112</v>
      </c>
      <c r="B191" s="22">
        <v>0.20334677099999993</v>
      </c>
      <c r="C191" s="23">
        <f t="shared" si="44"/>
        <v>3.6984175559519669E-4</v>
      </c>
      <c r="D191" s="45">
        <v>0.53437411600000007</v>
      </c>
      <c r="E191" s="14">
        <f t="shared" si="45"/>
        <v>1.4407110987637624E-4</v>
      </c>
      <c r="F191" s="15"/>
    </row>
    <row r="192" spans="1:6">
      <c r="A192" s="50" t="s">
        <v>62</v>
      </c>
      <c r="B192" s="51">
        <v>28.599644695000002</v>
      </c>
      <c r="C192" s="52">
        <f t="shared" si="44"/>
        <v>5.2016281111233666E-2</v>
      </c>
      <c r="D192" s="53">
        <v>1797.152892227002</v>
      </c>
      <c r="E192" s="54">
        <f t="shared" si="45"/>
        <v>0.48452536163013499</v>
      </c>
      <c r="F192" s="15"/>
    </row>
    <row r="193" spans="1:5">
      <c r="A193" s="24" t="s">
        <v>55</v>
      </c>
      <c r="B193" s="25">
        <f>SUM(B138:B192)</f>
        <v>549.82101918899957</v>
      </c>
      <c r="C193" s="26">
        <f>SUM(C138:C192)</f>
        <v>1</v>
      </c>
      <c r="D193" s="27">
        <f>SUM(D138:D192)</f>
        <v>3709.0997387230027</v>
      </c>
      <c r="E193" s="28">
        <f>SUM(E138:E192)</f>
        <v>1</v>
      </c>
    </row>
    <row r="194" spans="1:5">
      <c r="B194" s="49"/>
      <c r="C194" s="49"/>
      <c r="D194" s="49"/>
    </row>
    <row r="195" spans="1:5">
      <c r="A195" s="55" t="s">
        <v>113</v>
      </c>
      <c r="B195" s="56">
        <f>B193-B192</f>
        <v>521.22137449399952</v>
      </c>
      <c r="C195" s="57"/>
      <c r="D195" s="56">
        <f>D193-D192</f>
        <v>1911.9468464960007</v>
      </c>
    </row>
  </sheetData>
  <mergeCells count="13">
    <mergeCell ref="B136:C136"/>
    <mergeCell ref="D136:E136"/>
    <mergeCell ref="B14:K14"/>
    <mergeCell ref="B15:K15"/>
    <mergeCell ref="B16:K16"/>
    <mergeCell ref="A24:K24"/>
    <mergeCell ref="A78:K78"/>
    <mergeCell ref="B17:K17"/>
    <mergeCell ref="A1:K1"/>
    <mergeCell ref="B10:K10"/>
    <mergeCell ref="B11:K11"/>
    <mergeCell ref="B12:K12"/>
    <mergeCell ref="B13:K13"/>
  </mergeCells>
  <printOptions horizontalCentered="1"/>
  <pageMargins left="0.23622047244094491" right="0.23622047244094491" top="0.74803149606299213" bottom="0.74803149606299213" header="0.31496062992125984" footer="0.31496062992125984"/>
  <pageSetup paperSize="9" scale="63" orientation="landscape" r:id="rId1"/>
  <rowBreaks count="2" manualBreakCount="2">
    <brk id="46" max="16383" man="1"/>
    <brk id="7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2024-11-07T08:33:57Z</cp:lastPrinted>
  <dcterms:created xsi:type="dcterms:W3CDTF">2014-01-20T05:23:27Z</dcterms:created>
  <dcterms:modified xsi:type="dcterms:W3CDTF">2024-11-07T08:55:16Z</dcterms:modified>
</cp:coreProperties>
</file>