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 activeTab="1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A">COURSSYD!$J$9</definedName>
    <definedName name="_xlnm.Print_Area" localSheetId="0">COURSSYD!$J$19:$N$63</definedName>
    <definedName name="Zone_impres_MI" localSheetId="0">COURSSYD!$J$20:$N$67</definedName>
  </definedNames>
  <calcPr calcId="124519"/>
</workbook>
</file>

<file path=xl/calcChain.xml><?xml version="1.0" encoding="utf-8"?>
<calcChain xmlns="http://schemas.openxmlformats.org/spreadsheetml/2006/main">
  <c r="B9" i="5"/>
  <c r="C9"/>
  <c r="C18"/>
  <c r="J82"/>
  <c r="J83"/>
  <c r="J84"/>
  <c r="J85"/>
  <c r="J86"/>
  <c r="J87"/>
  <c r="J88"/>
  <c r="J89"/>
  <c r="J90"/>
  <c r="J91"/>
  <c r="J92"/>
  <c r="J93"/>
  <c r="J94"/>
  <c r="J95"/>
  <c r="J96"/>
  <c r="J81"/>
  <c r="C53"/>
  <c r="D53"/>
  <c r="B53"/>
  <c r="D9"/>
  <c r="E9"/>
  <c r="C63"/>
  <c r="D63"/>
  <c r="E63"/>
  <c r="F63"/>
  <c r="G63"/>
  <c r="H63"/>
  <c r="B63"/>
  <c r="D18"/>
  <c r="E18"/>
  <c r="F18"/>
  <c r="G18"/>
  <c r="H18"/>
  <c r="B18"/>
  <c r="F26" i="4" l="1"/>
  <c r="F27"/>
  <c r="F28"/>
  <c r="F29"/>
  <c r="N45" i="5" l="1"/>
  <c r="F25" i="4" l="1"/>
  <c r="N41" i="5"/>
  <c r="F21" i="4" l="1"/>
  <c r="N42" i="5"/>
  <c r="N38"/>
  <c r="N39"/>
  <c r="C124"/>
  <c r="N28"/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E3" i="4"/>
  <c r="F22" l="1"/>
  <c r="F19"/>
  <c r="F15" i="6" s="1"/>
  <c r="H15" s="1"/>
  <c r="F18" i="4"/>
  <c r="F14" i="6" s="1"/>
  <c r="H14" s="1"/>
  <c r="F23"/>
  <c r="H23" s="1"/>
  <c r="F22"/>
  <c r="H22" s="1"/>
  <c r="F21"/>
  <c r="H21" s="1"/>
  <c r="F18"/>
  <c r="H18" s="1"/>
  <c r="F17"/>
  <c r="H17" s="1"/>
  <c r="F8" i="4"/>
  <c r="F4" i="6" s="1"/>
  <c r="H4" s="1"/>
  <c r="D122" i="5"/>
  <c r="D121"/>
  <c r="D120"/>
  <c r="D119"/>
  <c r="D118"/>
  <c r="D117"/>
  <c r="D116"/>
  <c r="G9"/>
  <c r="N29"/>
  <c r="K79"/>
  <c r="F9" i="4" l="1"/>
  <c r="F5" i="6" s="1"/>
  <c r="H5" s="1"/>
  <c r="N44" i="5"/>
  <c r="K95"/>
  <c r="K94"/>
  <c r="N37"/>
  <c r="K92"/>
  <c r="K91"/>
  <c r="N33"/>
  <c r="N34"/>
  <c r="N32"/>
  <c r="K81"/>
  <c r="K78"/>
  <c r="H9"/>
  <c r="F24" i="4" l="1"/>
  <c r="F20" i="6" s="1"/>
  <c r="H20" s="1"/>
  <c r="F17" i="4"/>
  <c r="F13" i="6" s="1"/>
  <c r="H13" s="1"/>
  <c r="F13" i="4"/>
  <c r="F9" i="6" s="1"/>
  <c r="H9" s="1"/>
  <c r="F14" i="4"/>
  <c r="F10" i="6" s="1"/>
  <c r="H10" s="1"/>
  <c r="F12" i="4"/>
  <c r="F8" i="6" s="1"/>
  <c r="H8" s="1"/>
  <c r="K96" i="5"/>
  <c r="N40"/>
  <c r="K93"/>
  <c r="N36"/>
  <c r="K90"/>
  <c r="K85"/>
  <c r="N31"/>
  <c r="N43"/>
  <c r="K87"/>
  <c r="N30"/>
  <c r="F24" i="6"/>
  <c r="H24" s="1"/>
  <c r="F25"/>
  <c r="H25" s="1"/>
  <c r="K86" i="5"/>
  <c r="N35"/>
  <c r="F23" i="4" l="1"/>
  <c r="F19" i="6" s="1"/>
  <c r="H19" s="1"/>
  <c r="F20" i="4"/>
  <c r="F16" i="6" s="1"/>
  <c r="H16" s="1"/>
  <c r="F16" i="4"/>
  <c r="F12" i="6" s="1"/>
  <c r="H12" s="1"/>
  <c r="F11" i="4"/>
  <c r="F7" i="6" s="1"/>
  <c r="H7" s="1"/>
  <c r="F15" i="4"/>
  <c r="F11" i="6" s="1"/>
  <c r="H11" s="1"/>
  <c r="F10" i="4"/>
  <c r="F6" i="6" s="1"/>
  <c r="H6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<sst xmlns="http://schemas.openxmlformats.org/spreadsheetml/2006/main" count="575" uniqueCount="255">
  <si>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</si>
  <si>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</si>
  <si>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</si>
  <si>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</si>
  <si>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</si>
  <si>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</si>
  <si>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</si>
  <si>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</si>
  <si>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</si>
  <si>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</si>
  <si>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</si>
  <si>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</si>
  <si>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</si>
  <si>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</si>
  <si>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</si>
  <si>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</si>
  <si>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</si>
  <si>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</si>
  <si>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</si>
  <si>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</si>
  <si>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</si>
  <si>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</si>
  <si>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</si>
  <si>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</si>
  <si>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</si>
  <si>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</si>
  <si>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</si>
  <si>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</si>
  <si>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</si>
  <si>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</si>
  <si>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</si>
  <si>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</si>
  <si>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</si>
  <si>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</si>
  <si>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</si>
  <si>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</si>
  <si>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</si>
  <si>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</si>
  <si>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</si>
  <si>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</si>
  <si>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</si>
  <si>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</si>
  <si>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</si>
  <si>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</si>
  <si>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</si>
  <si>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</si>
  <si>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</si>
  <si>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</si>
  <si>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</si>
  <si>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</si>
  <si>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</si>
  <si>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</si>
  <si>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</si>
  <si>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</si>
  <si>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</si>
  <si>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</si>
  <si>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</si>
  <si>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</si>
  <si>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</si>
  <si>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</si>
  <si>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</si>
  <si>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</si>
  <si>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</si>
  <si>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</si>
  <si>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</si>
  <si>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</si>
  <si>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</si>
  <si>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</si>
  <si>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</si>
  <si>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</si>
  <si>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</si>
  <si>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</si>
  <si>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</si>
  <si>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</si>
  <si>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</si>
  <si>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</si>
  <si>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</si>
  <si>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</si>
  <si>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</si>
  <si>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</si>
  <si>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</si>
  <si>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</si>
  <si>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</si>
  <si>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</si>
  <si>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</si>
  <si>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</si>
  <si>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</si>
  <si>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</si>
  <si>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</si>
  <si>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</si>
  <si>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</si>
  <si>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</si>
  <si>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</si>
  <si>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</si>
  <si>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</si>
  <si>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</si>
  <si>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</si>
  <si>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</si>
  <si>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</si>
  <si>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</si>
  <si>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</si>
  <si>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</si>
  <si>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</si>
  <si>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</si>
  <si>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</si>
  <si>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</si>
  <si>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</si>
  <si>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</si>
  <si>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</si>
  <si>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</si>
  <si>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</si>
  <si>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Coefficient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</si>
  <si>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</si>
  <si>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</si>
  <si>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</si>
  <si>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</si>
  <si>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</si>
  <si>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</si>
  <si>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</si>
  <si>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</si>
  <si>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</si>
  <si>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</si>
  <si>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</si>
  <si>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</si>
  <si>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</si>
  <si>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</si>
  <si>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</si>
  <si>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</si>
  <si>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</si>
  <si>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</si>
  <si>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</si>
  <si>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</si>
  <si>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</si>
  <si>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</si>
  <si>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</si>
  <si>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</si>
  <si>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</si>
  <si>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</si>
  <si>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</si>
  <si>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</si>
  <si>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</si>
  <si>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</si>
  <si>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</si>
  <si>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</si>
  <si>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</si>
  <si>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</si>
  <si>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</si>
  <si>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</si>
  <si>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</si>
  <si>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</si>
  <si>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</si>
  <si>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</si>
  <si>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</si>
  <si>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</si>
  <si>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</si>
  <si>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</si>
  <si>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</si>
  <si>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</si>
  <si>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 xml:space="preserve"> 1 Round sud africain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</si>
  <si>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</si>
  <si>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</si>
  <si>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</si>
  <si>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</si>
  <si>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</si>
  <si>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</si>
  <si>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</si>
  <si>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</si>
  <si>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</si>
  <si>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</si>
  <si>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</si>
  <si>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</si>
  <si>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</si>
  <si>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</si>
  <si>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</si>
  <si>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</si>
  <si>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</si>
  <si>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</si>
  <si>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</si>
  <si>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</si>
  <si>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</si>
  <si>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</si>
  <si>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</si>
  <si>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</si>
  <si>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</si>
  <si>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</si>
  <si>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</si>
  <si>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</si>
  <si>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</si>
  <si>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GBP Livre sterilgn /100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</si>
  <si>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</si>
  <si>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</si>
  <si>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</si>
  <si>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</si>
  <si>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</si>
  <si>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</si>
  <si>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</si>
  <si>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</si>
  <si>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</si>
  <si>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</si>
  <si>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</si>
  <si>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</si>
  <si>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</si>
  <si>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</si>
  <si>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</si>
  <si>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</si>
  <si>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</si>
  <si>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</si>
  <si>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</si>
  <si>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</si>
  <si>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</si>
  <si>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</si>
  <si>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</si>
  <si>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</si>
  <si>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</si>
  <si>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</si>
  <si>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</si>
  <si>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</si>
  <si>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</si>
  <si>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</si>
  <si>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</si>
  <si>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</si>
  <si>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</si>
  <si>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</si>
  <si>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</si>
  <si>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</si>
  <si>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</si>
  <si>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</si>
  <si>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</si>
  <si>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</si>
  <si>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</si>
  <si>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</si>
  <si>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</si>
  <si>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</si>
  <si>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</si>
  <si>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</si>
  <si>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</si>
  <si>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</si>
  <si>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</si>
  <si>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</si>
  <si>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</si>
  <si>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</si>
  <si>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</si>
  <si>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</si>
  <si>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</si>
  <si>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</si>
  <si>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</si>
  <si>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</si>
  <si>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</si>
  <si>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</si>
  <si>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^</t>
  </si>
  <si>
    <t>LE DIRECTEUR DES STATISTIQUES ET DE LA COMPTABILITE</t>
  </si>
  <si>
    <t>RAKOTOMALALA Christophe</t>
  </si>
  <si>
    <t>30 Novembre 2020</t>
  </si>
  <si>
    <t xml:space="preserve">  N°304 MEF/SG/DGD/DSC</t>
  </si>
  <si>
    <t>24 Novembre 2020</t>
  </si>
</sst>
</file>

<file path=xl/styles.xml><?xml version="1.0" encoding="utf-8"?>
<styleSheet xmlns="http://schemas.openxmlformats.org/spreadsheetml/2006/main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0" fontId="16" fillId="7" borderId="0" xfId="2" applyFont="1" applyFill="1" applyAlignment="1">
      <alignment horizontal="center" vertical="center"/>
    </xf>
    <xf numFmtId="4" fontId="11" fillId="0" borderId="0" xfId="2" applyNumberFormat="1" applyFont="1" applyAlignment="1">
      <alignment vertical="center"/>
    </xf>
    <xf numFmtId="167" fontId="15" fillId="6" borderId="0" xfId="2" applyNumberFormat="1" applyFont="1" applyFill="1" applyAlignment="1">
      <alignment horizontal="center"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8" borderId="0" xfId="2" applyFont="1" applyFill="1" applyAlignment="1" applyProtection="1">
      <alignment horizontal="center"/>
    </xf>
    <xf numFmtId="166" fontId="11" fillId="8" borderId="0" xfId="2" applyNumberFormat="1" applyFont="1" applyFill="1" applyProtection="1"/>
    <xf numFmtId="0" fontId="20" fillId="8" borderId="0" xfId="2" applyFont="1" applyFill="1" applyAlignment="1" applyProtection="1">
      <alignment horizontal="left"/>
    </xf>
    <xf numFmtId="166" fontId="20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right"/>
    </xf>
    <xf numFmtId="0" fontId="21" fillId="8" borderId="0" xfId="2" quotePrefix="1" applyFont="1" applyFill="1" applyAlignment="1" applyProtection="1">
      <alignment horizontal="center"/>
    </xf>
    <xf numFmtId="166" fontId="21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center"/>
    </xf>
    <xf numFmtId="170" fontId="20" fillId="8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165" fontId="12" fillId="0" borderId="0" xfId="2" quotePrefix="1" applyNumberFormat="1" applyFont="1" applyAlignment="1" applyProtection="1">
      <alignment horizontal="left"/>
    </xf>
    <xf numFmtId="0" fontId="11" fillId="0" borderId="0" xfId="2" quotePrefix="1" applyFont="1"/>
    <xf numFmtId="4" fontId="20" fillId="9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10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1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2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3" borderId="0" xfId="2" applyNumberFormat="1" applyFont="1" applyFill="1" applyProtection="1"/>
    <xf numFmtId="165" fontId="26" fillId="15" borderId="0" xfId="2" quotePrefix="1" applyNumberFormat="1" applyFont="1" applyFill="1" applyAlignment="1" applyProtection="1">
      <alignment horizontal="right"/>
    </xf>
    <xf numFmtId="172" fontId="26" fillId="15" borderId="0" xfId="2" quotePrefix="1" applyNumberFormat="1" applyFont="1" applyFill="1" applyAlignment="1" applyProtection="1">
      <alignment horizontal="right"/>
    </xf>
    <xf numFmtId="167" fontId="26" fillId="15" borderId="0" xfId="2" quotePrefix="1" applyNumberFormat="1" applyFont="1" applyFill="1" applyAlignment="1">
      <alignment horizontal="right"/>
    </xf>
    <xf numFmtId="4" fontId="26" fillId="15" borderId="0" xfId="2" quotePrefix="1" applyNumberFormat="1" applyFont="1" applyFill="1" applyAlignment="1" applyProtection="1">
      <alignment horizontal="right"/>
    </xf>
    <xf numFmtId="165" fontId="27" fillId="10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4" borderId="0" xfId="2" applyFont="1" applyFill="1" applyAlignment="1" applyProtection="1">
      <alignment horizontal="left"/>
    </xf>
    <xf numFmtId="0" fontId="8" fillId="14" borderId="0" xfId="2" applyFont="1" applyFill="1"/>
    <xf numFmtId="43" fontId="8" fillId="11" borderId="0" xfId="2" applyNumberFormat="1" applyFont="1" applyFill="1" applyProtection="1"/>
    <xf numFmtId="173" fontId="8" fillId="0" borderId="0" xfId="2" applyNumberFormat="1" applyFont="1" applyProtection="1"/>
    <xf numFmtId="43" fontId="8" fillId="13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1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center"/>
    </xf>
    <xf numFmtId="43" fontId="8" fillId="0" borderId="6" xfId="2" applyNumberFormat="1" applyFont="1" applyBorder="1" applyAlignment="1" applyProtection="1">
      <alignment horizontal="left" vertical="center" indent="3"/>
    </xf>
    <xf numFmtId="165" fontId="22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"/>
    </xf>
    <xf numFmtId="0" fontId="13" fillId="8" borderId="0" xfId="2" applyFont="1" applyFill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17</xdr:row>
      <xdr:rowOff>238125</xdr:rowOff>
    </xdr:from>
    <xdr:to>
      <xdr:col>14</xdr:col>
      <xdr:colOff>76199</xdr:colOff>
      <xdr:row>20</xdr:row>
      <xdr:rowOff>114300</xdr:rowOff>
    </xdr:to>
    <xdr:pic>
      <xdr:nvPicPr>
        <xdr:cNvPr id="4" name="Image 3" descr="LOGO DOUANE 2016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5675" y="3562350"/>
          <a:ext cx="838199" cy="781050"/>
        </a:xfrm>
        <a:prstGeom prst="rect">
          <a:avLst/>
        </a:prstGeom>
      </xdr:spPr>
    </xdr:pic>
    <xdr:clientData/>
  </xdr:twoCellAnchor>
  <xdr:twoCellAnchor>
    <xdr:from>
      <xdr:col>8</xdr:col>
      <xdr:colOff>314327</xdr:colOff>
      <xdr:row>16</xdr:row>
      <xdr:rowOff>171451</xdr:rowOff>
    </xdr:from>
    <xdr:to>
      <xdr:col>9</xdr:col>
      <xdr:colOff>682696</xdr:colOff>
      <xdr:row>19</xdr:row>
      <xdr:rowOff>171451</xdr:rowOff>
    </xdr:to>
    <xdr:pic>
      <xdr:nvPicPr>
        <xdr:cNvPr id="1040" name="Image 1" descr="D:\ANNEE 2019\LOGO  ME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7" y="3305176"/>
          <a:ext cx="80651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D1" transitionEvaluation="1">
    <pageSetUpPr fitToPage="1"/>
  </sheetPr>
  <dimension ref="A2:O130"/>
  <sheetViews>
    <sheetView showGridLines="0" topLeftCell="D1" workbookViewId="0">
      <selection activeCell="L14" sqref="L14"/>
    </sheetView>
  </sheetViews>
  <sheetFormatPr baseColWidth="10" defaultColWidth="11.140625" defaultRowHeight="12"/>
  <cols>
    <col min="1" max="8" width="16.7109375" style="8" customWidth="1"/>
    <col min="9" max="9" width="6.5703125" style="8" customWidth="1"/>
    <col min="10" max="10" width="22.5703125" style="8" customWidth="1"/>
    <col min="11" max="11" width="27.425781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>
      <c r="A2" s="23" t="s">
        <v>100</v>
      </c>
      <c r="B2" s="24" t="s">
        <v>101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>
      <c r="A3" s="26"/>
      <c r="B3" s="27" t="s">
        <v>102</v>
      </c>
      <c r="C3" s="28" t="s">
        <v>103</v>
      </c>
      <c r="D3" s="28" t="s">
        <v>104</v>
      </c>
      <c r="E3" s="29" t="s">
        <v>105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>
      <c r="A4" s="118" t="s">
        <v>106</v>
      </c>
      <c r="B4" s="181">
        <v>4623.2</v>
      </c>
      <c r="C4" s="119">
        <v>254.33</v>
      </c>
      <c r="D4" s="119">
        <v>97</v>
      </c>
      <c r="E4" s="120">
        <v>3913.94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>
      <c r="A5" s="121" t="s">
        <v>107</v>
      </c>
      <c r="B5" s="119">
        <v>4586.08</v>
      </c>
      <c r="C5" s="119">
        <v>252.06</v>
      </c>
      <c r="D5" s="181">
        <v>97.31</v>
      </c>
      <c r="E5" s="119">
        <v>3973.09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>
      <c r="A6" s="121" t="s">
        <v>108</v>
      </c>
      <c r="B6" s="160">
        <v>4551.04</v>
      </c>
      <c r="C6" s="160">
        <v>249.69</v>
      </c>
      <c r="D6" s="160">
        <v>96.12</v>
      </c>
      <c r="E6" s="180">
        <v>3835.27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>
      <c r="A7" s="121" t="s">
        <v>109</v>
      </c>
      <c r="B7" s="119">
        <v>4545.16</v>
      </c>
      <c r="C7" s="119">
        <v>248.16</v>
      </c>
      <c r="D7" s="119">
        <v>95.39</v>
      </c>
      <c r="E7" s="119">
        <v>3844.2</v>
      </c>
      <c r="F7" s="25" t="s">
        <v>1</v>
      </c>
      <c r="G7" s="25"/>
      <c r="H7" s="25"/>
      <c r="I7" s="25"/>
      <c r="J7" s="25"/>
      <c r="K7" s="25"/>
      <c r="L7" s="25"/>
      <c r="M7" s="25"/>
      <c r="N7" s="25"/>
    </row>
    <row r="8" spans="1:14" ht="15" customHeight="1">
      <c r="A8" s="122" t="s">
        <v>110</v>
      </c>
      <c r="B8" s="123">
        <v>4554.84</v>
      </c>
      <c r="C8" s="123">
        <v>250.2</v>
      </c>
      <c r="D8" s="123">
        <v>96.39</v>
      </c>
      <c r="E8" s="123">
        <v>3840.98</v>
      </c>
      <c r="F8" s="25" t="s">
        <v>1</v>
      </c>
      <c r="G8" s="30" t="s">
        <v>111</v>
      </c>
      <c r="H8" s="25"/>
      <c r="I8" s="25"/>
      <c r="J8" s="25"/>
      <c r="K8" s="25"/>
      <c r="L8" s="25"/>
      <c r="M8" s="25"/>
      <c r="N8" s="25"/>
    </row>
    <row r="9" spans="1:14" s="35" customFormat="1" ht="24.75" customHeight="1">
      <c r="A9" s="150" t="s">
        <v>112</v>
      </c>
      <c r="B9" s="124">
        <f t="shared" ref="B9:E9" si="0">SUM(B4:B8)/5</f>
        <v>4572.0640000000003</v>
      </c>
      <c r="C9" s="124">
        <f t="shared" si="0"/>
        <v>250.88799999999998</v>
      </c>
      <c r="D9" s="124">
        <f t="shared" si="0"/>
        <v>96.441999999999993</v>
      </c>
      <c r="E9" s="124">
        <f t="shared" si="0"/>
        <v>3881.4960000000001</v>
      </c>
      <c r="F9" s="31" t="s">
        <v>1</v>
      </c>
      <c r="G9" s="32" t="e">
        <f>+E9/F9</f>
        <v>#DIV/0!</v>
      </c>
      <c r="H9" s="33" t="e">
        <f>+G9-1</f>
        <v>#DIV/0!</v>
      </c>
      <c r="I9" s="33"/>
      <c r="J9" s="34" t="s">
        <v>113</v>
      </c>
      <c r="K9" s="34" t="s">
        <v>249</v>
      </c>
      <c r="L9" s="34"/>
      <c r="M9" s="34"/>
      <c r="N9" s="34"/>
    </row>
    <row r="10" spans="1:14" ht="15" customHeight="1">
      <c r="A10" s="25"/>
      <c r="B10" s="25"/>
      <c r="C10" s="25"/>
      <c r="D10" s="25"/>
      <c r="E10" s="36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>
      <c r="A11" s="37"/>
      <c r="B11" s="38" t="s">
        <v>115</v>
      </c>
      <c r="C11" s="39" t="s">
        <v>116</v>
      </c>
      <c r="D11" s="39" t="s">
        <v>117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40"/>
      <c r="J11" s="25"/>
      <c r="K11" s="25" t="s">
        <v>1</v>
      </c>
      <c r="L11" s="25"/>
      <c r="M11" s="25"/>
      <c r="N11" s="25"/>
    </row>
    <row r="12" spans="1:14" ht="15" customHeight="1">
      <c r="A12" s="41"/>
      <c r="B12" s="42" t="s">
        <v>54</v>
      </c>
      <c r="C12" s="43" t="s">
        <v>58</v>
      </c>
      <c r="D12" s="43" t="s">
        <v>62</v>
      </c>
      <c r="E12" s="44" t="s">
        <v>66</v>
      </c>
      <c r="F12" s="43" t="s">
        <v>69</v>
      </c>
      <c r="G12" s="45" t="s">
        <v>73</v>
      </c>
      <c r="H12" s="43" t="s">
        <v>76</v>
      </c>
      <c r="I12" s="46"/>
      <c r="J12" s="25"/>
      <c r="K12" s="25"/>
      <c r="L12" s="25"/>
      <c r="M12" s="25"/>
      <c r="N12" s="25"/>
    </row>
    <row r="13" spans="1:14" ht="15" customHeight="1">
      <c r="A13" s="125" t="s">
        <v>122</v>
      </c>
      <c r="B13" s="129">
        <v>129.09</v>
      </c>
      <c r="C13" s="129">
        <v>120.72</v>
      </c>
      <c r="D13" s="129">
        <v>51.2</v>
      </c>
      <c r="E13" s="130">
        <v>35.1</v>
      </c>
      <c r="F13" s="131">
        <v>22.53</v>
      </c>
      <c r="G13" s="132">
        <v>0.26</v>
      </c>
      <c r="H13" s="132">
        <v>1.64</v>
      </c>
      <c r="I13" s="47"/>
      <c r="J13" s="25"/>
      <c r="K13" s="25"/>
      <c r="L13" s="25"/>
      <c r="M13" s="25"/>
      <c r="N13" s="25"/>
    </row>
    <row r="14" spans="1:14" ht="15" customHeight="1">
      <c r="A14" s="126" t="s">
        <v>123</v>
      </c>
      <c r="B14" s="133">
        <v>129.18</v>
      </c>
      <c r="C14" s="133">
        <v>120.65</v>
      </c>
      <c r="D14" s="133">
        <v>51.16</v>
      </c>
      <c r="E14" s="134">
        <v>35.14</v>
      </c>
      <c r="F14" s="135">
        <v>22.54</v>
      </c>
      <c r="G14" s="136">
        <v>0.26</v>
      </c>
      <c r="H14" s="136">
        <v>1.64</v>
      </c>
      <c r="I14" s="47"/>
      <c r="J14" s="25"/>
      <c r="K14" s="25"/>
      <c r="L14" s="25"/>
      <c r="M14" s="25"/>
      <c r="N14" s="25"/>
    </row>
    <row r="15" spans="1:14" ht="15" customHeight="1">
      <c r="A15" s="126" t="s">
        <v>124</v>
      </c>
      <c r="B15" s="156">
        <v>129.52000000000001</v>
      </c>
      <c r="C15" s="156">
        <v>121.45</v>
      </c>
      <c r="D15" s="156">
        <v>51.25</v>
      </c>
      <c r="E15" s="157">
        <v>35.130000000000003</v>
      </c>
      <c r="F15" s="158">
        <v>22.58</v>
      </c>
      <c r="G15" s="159">
        <v>0.26</v>
      </c>
      <c r="H15" s="159">
        <v>1.64</v>
      </c>
      <c r="I15" s="47"/>
      <c r="J15" s="25"/>
      <c r="K15" s="25"/>
      <c r="L15" s="25"/>
      <c r="M15" s="25"/>
      <c r="N15" s="25"/>
    </row>
    <row r="16" spans="1:14" ht="15" customHeight="1">
      <c r="A16" s="126" t="s">
        <v>125</v>
      </c>
      <c r="B16" s="137">
        <v>129.62</v>
      </c>
      <c r="C16" s="137">
        <v>121.88</v>
      </c>
      <c r="D16" s="137">
        <v>51.49</v>
      </c>
      <c r="E16" s="138">
        <v>35.17</v>
      </c>
      <c r="F16" s="138">
        <v>22.75</v>
      </c>
      <c r="G16" s="138">
        <v>0.26</v>
      </c>
      <c r="H16" s="138">
        <v>1.64</v>
      </c>
      <c r="I16" s="48"/>
      <c r="J16" s="25"/>
      <c r="K16" s="25"/>
      <c r="L16" s="25"/>
      <c r="M16" s="25"/>
      <c r="N16" s="25"/>
    </row>
    <row r="17" spans="1:15" ht="15" customHeight="1">
      <c r="A17" s="127" t="s">
        <v>126</v>
      </c>
      <c r="B17" s="139">
        <v>129.75</v>
      </c>
      <c r="C17" s="139">
        <v>122.36</v>
      </c>
      <c r="D17" s="139">
        <v>52.03</v>
      </c>
      <c r="E17" s="134">
        <v>35.18</v>
      </c>
      <c r="F17" s="140">
        <v>22.75</v>
      </c>
      <c r="G17" s="140">
        <v>0.26</v>
      </c>
      <c r="H17" s="140">
        <v>1.64</v>
      </c>
      <c r="I17" s="47"/>
      <c r="J17" s="25"/>
      <c r="K17" s="25"/>
      <c r="L17" s="25"/>
      <c r="M17" s="25"/>
      <c r="N17" s="25"/>
    </row>
    <row r="18" spans="1:15" s="35" customFormat="1" ht="21.75" customHeight="1">
      <c r="A18" s="128" t="s">
        <v>112</v>
      </c>
      <c r="B18" s="141">
        <f>SUM(B13:B17)/5</f>
        <v>129.43199999999999</v>
      </c>
      <c r="C18" s="141">
        <f>SUM(C13:C17)/5</f>
        <v>121.41199999999999</v>
      </c>
      <c r="D18" s="141">
        <f t="shared" ref="D18:H18" si="1">SUM(D13:D17)/5</f>
        <v>51.426000000000002</v>
      </c>
      <c r="E18" s="141">
        <f t="shared" si="1"/>
        <v>35.144000000000005</v>
      </c>
      <c r="F18" s="141">
        <f t="shared" si="1"/>
        <v>22.630000000000003</v>
      </c>
      <c r="G18" s="141">
        <f t="shared" si="1"/>
        <v>0.26</v>
      </c>
      <c r="H18" s="141">
        <f t="shared" si="1"/>
        <v>1.64</v>
      </c>
      <c r="I18" s="49"/>
      <c r="J18" s="34"/>
      <c r="K18" s="34"/>
      <c r="L18" s="34"/>
      <c r="M18" s="34"/>
      <c r="N18" s="34"/>
    </row>
    <row r="19" spans="1:15" ht="24.75" customHeight="1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>
      <c r="A20" s="50"/>
      <c r="B20" s="24"/>
      <c r="C20" s="25"/>
      <c r="D20" s="25"/>
      <c r="E20" s="25"/>
      <c r="G20" s="51"/>
      <c r="J20" s="188" t="s">
        <v>0</v>
      </c>
      <c r="K20" s="188"/>
      <c r="L20" s="188"/>
      <c r="M20" s="188"/>
      <c r="N20" s="188"/>
    </row>
    <row r="21" spans="1:15" ht="10.5" customHeight="1">
      <c r="A21" s="52"/>
      <c r="B21" s="52"/>
      <c r="C21" s="52"/>
      <c r="D21" s="52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>
      <c r="A22" s="25"/>
      <c r="B22" s="53"/>
      <c r="C22" s="53"/>
      <c r="D22" s="53"/>
      <c r="E22" s="25"/>
      <c r="J22" s="189" t="s">
        <v>127</v>
      </c>
      <c r="K22" s="189"/>
      <c r="L22" s="189"/>
      <c r="M22" s="190" t="s">
        <v>252</v>
      </c>
      <c r="N22" s="190"/>
    </row>
    <row r="23" spans="1:15" ht="15" customHeight="1">
      <c r="A23" s="52"/>
      <c r="B23" s="52"/>
      <c r="C23" s="52"/>
      <c r="D23" s="52"/>
      <c r="E23" s="25"/>
      <c r="J23" s="191" t="s">
        <v>128</v>
      </c>
      <c r="K23" s="191"/>
      <c r="L23" s="191"/>
      <c r="M23" s="191"/>
      <c r="N23" s="191"/>
    </row>
    <row r="24" spans="1:15" ht="14.1" customHeight="1">
      <c r="A24" s="184" t="s">
        <v>129</v>
      </c>
      <c r="B24" s="184"/>
      <c r="C24" s="184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>
      <c r="A25" s="184" t="s">
        <v>130</v>
      </c>
      <c r="B25" s="184"/>
      <c r="C25" s="184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>
      <c r="A26" s="54"/>
      <c r="B26" s="55"/>
      <c r="C26" s="55"/>
      <c r="D26" s="16"/>
      <c r="E26" s="25"/>
      <c r="F26" s="25"/>
      <c r="G26" s="25"/>
      <c r="H26" s="25"/>
      <c r="I26" s="25"/>
      <c r="J26" s="106" t="s">
        <v>131</v>
      </c>
      <c r="K26" s="106" t="s">
        <v>132</v>
      </c>
      <c r="L26" s="107" t="s">
        <v>133</v>
      </c>
      <c r="M26" s="106" t="s">
        <v>134</v>
      </c>
      <c r="N26" s="107" t="s">
        <v>135</v>
      </c>
    </row>
    <row r="27" spans="1:15" ht="15" customHeight="1">
      <c r="A27" s="56" t="s">
        <v>86</v>
      </c>
      <c r="B27" s="57"/>
      <c r="C27" s="58" t="s">
        <v>136</v>
      </c>
      <c r="D27" s="16"/>
      <c r="E27" s="25"/>
      <c r="F27" s="25"/>
      <c r="G27" s="25"/>
      <c r="H27" s="25"/>
      <c r="I27" s="25"/>
      <c r="J27" s="108"/>
      <c r="K27" s="109"/>
      <c r="L27" s="110"/>
      <c r="M27" s="110"/>
      <c r="N27" s="108"/>
    </row>
    <row r="28" spans="1:15" ht="14.1" customHeight="1">
      <c r="A28" s="59"/>
      <c r="B28" s="60"/>
      <c r="C28" s="60"/>
      <c r="D28" s="16"/>
      <c r="E28" s="25"/>
      <c r="F28" s="25"/>
      <c r="G28" s="25"/>
      <c r="H28" s="25"/>
      <c r="I28" s="25"/>
      <c r="J28" s="111" t="s">
        <v>2</v>
      </c>
      <c r="K28" s="111" t="s">
        <v>3</v>
      </c>
      <c r="L28" s="112" t="s">
        <v>4</v>
      </c>
      <c r="M28" s="112" t="s">
        <v>5</v>
      </c>
      <c r="N28" s="113">
        <f>+B9</f>
        <v>4572.0640000000003</v>
      </c>
    </row>
    <row r="29" spans="1:15" ht="14.1" customHeight="1">
      <c r="A29" s="56" t="s">
        <v>137</v>
      </c>
      <c r="B29" s="61" t="s">
        <v>138</v>
      </c>
      <c r="C29" s="62">
        <v>6.5595699999999999</v>
      </c>
      <c r="D29" s="63" t="s">
        <v>1</v>
      </c>
      <c r="E29" s="25"/>
      <c r="F29" s="25"/>
      <c r="G29" s="25"/>
      <c r="H29" s="25"/>
      <c r="I29" s="25"/>
      <c r="J29" s="114" t="s">
        <v>6</v>
      </c>
      <c r="K29" s="114" t="s">
        <v>7</v>
      </c>
      <c r="L29" s="115" t="s">
        <v>8</v>
      </c>
      <c r="M29" s="115" t="s">
        <v>9</v>
      </c>
      <c r="N29" s="113">
        <f>+E9</f>
        <v>3881.4960000000001</v>
      </c>
    </row>
    <row r="30" spans="1:15" ht="14.1" customHeight="1">
      <c r="A30" s="56" t="s">
        <v>139</v>
      </c>
      <c r="B30" s="61" t="s">
        <v>140</v>
      </c>
      <c r="C30" s="62">
        <v>1.95583</v>
      </c>
      <c r="D30" s="16"/>
      <c r="E30" s="25"/>
      <c r="F30" s="25"/>
      <c r="G30" s="25"/>
      <c r="H30" s="25"/>
      <c r="I30" s="25"/>
      <c r="J30" s="114" t="s">
        <v>10</v>
      </c>
      <c r="K30" s="114" t="s">
        <v>11</v>
      </c>
      <c r="L30" s="115" t="s">
        <v>12</v>
      </c>
      <c r="M30" s="115" t="s">
        <v>13</v>
      </c>
      <c r="N30" s="113">
        <f>+J81</f>
        <v>5139.0959999999995</v>
      </c>
    </row>
    <row r="31" spans="1:15" ht="14.1" customHeight="1">
      <c r="A31" s="56" t="s">
        <v>141</v>
      </c>
      <c r="B31" s="61" t="s">
        <v>142</v>
      </c>
      <c r="C31" s="62">
        <v>40.3399</v>
      </c>
      <c r="D31" s="63"/>
      <c r="E31" s="25"/>
      <c r="F31" s="25"/>
      <c r="G31" s="25"/>
      <c r="H31" s="25"/>
      <c r="I31" s="25"/>
      <c r="J31" s="114" t="s">
        <v>14</v>
      </c>
      <c r="K31" s="114" t="s">
        <v>15</v>
      </c>
      <c r="L31" s="115" t="s">
        <v>16</v>
      </c>
      <c r="M31" s="115" t="s">
        <v>17</v>
      </c>
      <c r="N31" s="113">
        <f>+J91</f>
        <v>37.076000000000001</v>
      </c>
    </row>
    <row r="32" spans="1:15" ht="14.1" customHeight="1">
      <c r="A32" s="56" t="s">
        <v>143</v>
      </c>
      <c r="B32" s="61" t="s">
        <v>144</v>
      </c>
      <c r="C32" s="62">
        <v>166.386</v>
      </c>
      <c r="D32" s="63" t="s">
        <v>1</v>
      </c>
      <c r="E32" s="16"/>
      <c r="F32" s="64"/>
      <c r="G32" s="64"/>
      <c r="H32" s="64"/>
      <c r="I32" s="64"/>
      <c r="J32" s="111" t="s">
        <v>18</v>
      </c>
      <c r="K32" s="111" t="s">
        <v>19</v>
      </c>
      <c r="L32" s="112" t="s">
        <v>20</v>
      </c>
      <c r="M32" s="112" t="s">
        <v>21</v>
      </c>
      <c r="N32" s="113">
        <f>+J85</f>
        <v>4236.5339999999997</v>
      </c>
      <c r="O32" s="65"/>
    </row>
    <row r="33" spans="1:15" ht="14.1" customHeight="1">
      <c r="A33" s="56" t="s">
        <v>145</v>
      </c>
      <c r="B33" s="61" t="s">
        <v>146</v>
      </c>
      <c r="C33" s="62">
        <v>1936.27</v>
      </c>
      <c r="D33" s="66"/>
      <c r="E33" s="16"/>
      <c r="F33" s="64"/>
      <c r="G33" s="64"/>
      <c r="H33" s="64"/>
      <c r="I33" s="64"/>
      <c r="J33" s="111" t="s">
        <v>22</v>
      </c>
      <c r="K33" s="111" t="s">
        <v>23</v>
      </c>
      <c r="L33" s="112" t="s">
        <v>24</v>
      </c>
      <c r="M33" s="112" t="s">
        <v>25</v>
      </c>
      <c r="N33" s="113">
        <f>J90</f>
        <v>2952.922</v>
      </c>
      <c r="O33" s="65"/>
    </row>
    <row r="34" spans="1:15" ht="14.1" customHeight="1">
      <c r="A34" s="56" t="s">
        <v>147</v>
      </c>
      <c r="B34" s="61" t="s">
        <v>148</v>
      </c>
      <c r="C34" s="62">
        <v>200.482</v>
      </c>
      <c r="D34" s="66"/>
      <c r="E34" s="16"/>
      <c r="F34" s="64"/>
      <c r="G34" s="64"/>
      <c r="H34" s="64"/>
      <c r="I34" s="64"/>
      <c r="J34" s="111" t="s">
        <v>26</v>
      </c>
      <c r="K34" s="111" t="s">
        <v>149</v>
      </c>
      <c r="L34" s="112" t="s">
        <v>27</v>
      </c>
      <c r="M34" s="112" t="s">
        <v>28</v>
      </c>
      <c r="N34" s="113">
        <f>+J87</f>
        <v>427.61400000000003</v>
      </c>
      <c r="O34" s="65"/>
    </row>
    <row r="35" spans="1:15" ht="14.1" customHeight="1">
      <c r="A35" s="56" t="s">
        <v>150</v>
      </c>
      <c r="B35" s="61" t="s">
        <v>151</v>
      </c>
      <c r="C35" s="62">
        <v>40.3399</v>
      </c>
      <c r="D35" s="67"/>
      <c r="E35" s="16"/>
      <c r="F35" s="64"/>
      <c r="G35" s="64"/>
      <c r="H35" s="64"/>
      <c r="I35" s="64"/>
      <c r="J35" s="111" t="s">
        <v>29</v>
      </c>
      <c r="K35" s="111" t="s">
        <v>30</v>
      </c>
      <c r="L35" s="112" t="s">
        <v>31</v>
      </c>
      <c r="M35" s="112" t="s">
        <v>32</v>
      </c>
      <c r="N35" s="113">
        <f>+J86</f>
        <v>448.02999999999992</v>
      </c>
      <c r="O35" s="65"/>
    </row>
    <row r="36" spans="1:15" ht="14.1" customHeight="1">
      <c r="A36" s="56" t="s">
        <v>152</v>
      </c>
      <c r="B36" s="61" t="s">
        <v>153</v>
      </c>
      <c r="C36" s="62">
        <v>7.4603799999999998</v>
      </c>
      <c r="D36" s="66"/>
      <c r="E36" s="16"/>
      <c r="F36" s="64"/>
      <c r="G36" s="64"/>
      <c r="H36" s="64"/>
      <c r="I36" s="64"/>
      <c r="J36" s="111" t="s">
        <v>33</v>
      </c>
      <c r="K36" s="116" t="s">
        <v>34</v>
      </c>
      <c r="L36" s="112" t="s">
        <v>35</v>
      </c>
      <c r="M36" s="112" t="s">
        <v>36</v>
      </c>
      <c r="N36" s="113">
        <f>+J92</f>
        <v>21.692</v>
      </c>
      <c r="O36" s="65"/>
    </row>
    <row r="37" spans="1:15" ht="14.1" customHeight="1">
      <c r="A37" s="56" t="s">
        <v>154</v>
      </c>
      <c r="B37" s="61" t="s">
        <v>155</v>
      </c>
      <c r="C37" s="62">
        <v>0.78756000000000004</v>
      </c>
      <c r="D37" s="66"/>
      <c r="E37" s="16"/>
      <c r="F37" s="64"/>
      <c r="G37" s="64"/>
      <c r="H37" s="64"/>
      <c r="I37" s="64"/>
      <c r="J37" s="111" t="s">
        <v>37</v>
      </c>
      <c r="K37" s="111" t="s">
        <v>38</v>
      </c>
      <c r="L37" s="112" t="s">
        <v>39</v>
      </c>
      <c r="M37" s="112" t="s">
        <v>40</v>
      </c>
      <c r="N37" s="113">
        <f>+J93</f>
        <v>498.072</v>
      </c>
      <c r="O37" s="65"/>
    </row>
    <row r="38" spans="1:15" ht="14.1" customHeight="1">
      <c r="A38" s="56" t="s">
        <v>156</v>
      </c>
      <c r="B38" s="61" t="s">
        <v>157</v>
      </c>
      <c r="C38" s="62">
        <v>340.75</v>
      </c>
      <c r="D38" s="66"/>
      <c r="E38" s="16"/>
      <c r="F38" s="64"/>
      <c r="G38" s="64"/>
      <c r="H38" s="64"/>
      <c r="I38" s="64"/>
      <c r="J38" s="111" t="s">
        <v>41</v>
      </c>
      <c r="K38" s="111" t="s">
        <v>158</v>
      </c>
      <c r="L38" s="112" t="s">
        <v>42</v>
      </c>
      <c r="M38" s="112" t="s">
        <v>43</v>
      </c>
      <c r="N38" s="113">
        <f>+C9</f>
        <v>250.88799999999998</v>
      </c>
      <c r="O38" s="65"/>
    </row>
    <row r="39" spans="1:15" ht="14.1" customHeight="1">
      <c r="A39" s="56" t="s">
        <v>159</v>
      </c>
      <c r="B39" s="61" t="s">
        <v>160</v>
      </c>
      <c r="C39" s="62">
        <v>2.2037100000000001</v>
      </c>
      <c r="D39" s="66"/>
      <c r="E39" s="16"/>
      <c r="F39" s="64"/>
      <c r="G39" s="64"/>
      <c r="H39" s="64"/>
      <c r="I39" s="64"/>
      <c r="J39" s="111" t="s">
        <v>44</v>
      </c>
      <c r="K39" s="111" t="s">
        <v>45</v>
      </c>
      <c r="L39" s="112" t="s">
        <v>46</v>
      </c>
      <c r="M39" s="112" t="s">
        <v>47</v>
      </c>
      <c r="N39" s="113">
        <f>+D9</f>
        <v>96.441999999999993</v>
      </c>
      <c r="O39" s="65"/>
    </row>
    <row r="40" spans="1:15" ht="14.1" customHeight="1">
      <c r="A40" s="56" t="s">
        <v>161</v>
      </c>
      <c r="B40" s="61" t="s">
        <v>162</v>
      </c>
      <c r="C40" s="62">
        <v>13.760300000000001</v>
      </c>
      <c r="D40" s="66"/>
      <c r="E40" s="16"/>
      <c r="F40" s="64"/>
      <c r="G40" s="64"/>
      <c r="H40" s="64"/>
      <c r="I40" s="64"/>
      <c r="J40" s="111" t="s">
        <v>48</v>
      </c>
      <c r="K40" s="111" t="s">
        <v>49</v>
      </c>
      <c r="L40" s="112" t="s">
        <v>50</v>
      </c>
      <c r="M40" s="112" t="s">
        <v>51</v>
      </c>
      <c r="N40" s="113">
        <f>+J94</f>
        <v>2873.1620000000003</v>
      </c>
      <c r="O40" s="65"/>
    </row>
    <row r="41" spans="1:15" ht="14.1" customHeight="1">
      <c r="A41" s="56" t="s">
        <v>163</v>
      </c>
      <c r="B41" s="61" t="s">
        <v>164</v>
      </c>
      <c r="C41" s="62">
        <v>15.646599999999999</v>
      </c>
      <c r="D41" s="67"/>
      <c r="E41" s="16"/>
      <c r="F41" s="64"/>
      <c r="G41" s="64"/>
      <c r="H41" s="64"/>
      <c r="I41" s="64"/>
      <c r="J41" s="116" t="s">
        <v>239</v>
      </c>
      <c r="K41" s="111" t="s">
        <v>238</v>
      </c>
      <c r="L41" s="112" t="s">
        <v>240</v>
      </c>
      <c r="M41" s="178" t="s">
        <v>248</v>
      </c>
      <c r="N41" s="113">
        <f>+B53</f>
        <v>614.77200000000005</v>
      </c>
      <c r="O41" s="65"/>
    </row>
    <row r="42" spans="1:15" ht="14.1" customHeight="1">
      <c r="A42" s="56" t="s">
        <v>165</v>
      </c>
      <c r="B42" s="61" t="s">
        <v>166</v>
      </c>
      <c r="C42" s="62">
        <v>249.25</v>
      </c>
      <c r="D42" s="66"/>
      <c r="E42" s="16"/>
      <c r="F42" s="64"/>
      <c r="G42" s="64"/>
      <c r="H42" s="64"/>
      <c r="I42" s="64"/>
      <c r="J42" s="111" t="s">
        <v>60</v>
      </c>
      <c r="K42" s="111" t="s">
        <v>61</v>
      </c>
      <c r="L42" s="112" t="s">
        <v>62</v>
      </c>
      <c r="M42" s="112" t="s">
        <v>63</v>
      </c>
      <c r="N42" s="113">
        <f>+D53</f>
        <v>51.977999999999994</v>
      </c>
      <c r="O42" s="65"/>
    </row>
    <row r="43" spans="1:15" ht="14.1" customHeight="1">
      <c r="A43" s="56" t="s">
        <v>167</v>
      </c>
      <c r="B43" s="61" t="s">
        <v>168</v>
      </c>
      <c r="C43" s="62">
        <v>5.9457300000000002</v>
      </c>
      <c r="D43" s="67"/>
      <c r="E43" s="16"/>
      <c r="F43" s="64"/>
      <c r="G43" s="64"/>
      <c r="H43" s="64"/>
      <c r="I43" s="64"/>
      <c r="J43" s="111" t="s">
        <v>78</v>
      </c>
      <c r="K43" s="111" t="s">
        <v>79</v>
      </c>
      <c r="L43" s="112" t="s">
        <v>80</v>
      </c>
      <c r="M43" s="117" t="s">
        <v>81</v>
      </c>
      <c r="N43" s="113">
        <f>+J95</f>
        <v>2820.7020000000002</v>
      </c>
      <c r="O43" s="65"/>
    </row>
    <row r="44" spans="1:15" ht="14.1" customHeight="1">
      <c r="A44" s="14"/>
      <c r="B44" s="25"/>
      <c r="C44" s="64"/>
      <c r="D44" s="66"/>
      <c r="E44" s="16"/>
      <c r="F44" s="64"/>
      <c r="G44" s="64"/>
      <c r="H44" s="64"/>
      <c r="I44" s="64"/>
      <c r="J44" s="111" t="s">
        <v>82</v>
      </c>
      <c r="K44" s="111" t="s">
        <v>169</v>
      </c>
      <c r="L44" s="112" t="s">
        <v>83</v>
      </c>
      <c r="M44" s="117" t="s">
        <v>84</v>
      </c>
      <c r="N44" s="113">
        <f>+J96</f>
        <v>2666.9580000000001</v>
      </c>
      <c r="O44" s="65"/>
    </row>
    <row r="45" spans="1:15" ht="14.1" customHeight="1">
      <c r="A45" s="14"/>
      <c r="B45" s="25"/>
      <c r="C45" s="64"/>
      <c r="D45" s="66"/>
      <c r="E45" s="16"/>
      <c r="F45" s="64"/>
      <c r="G45" s="64"/>
      <c r="H45" s="64"/>
      <c r="I45" s="64"/>
      <c r="J45" s="111" t="s">
        <v>236</v>
      </c>
      <c r="K45" s="111" t="s">
        <v>237</v>
      </c>
      <c r="L45" s="112" t="s">
        <v>235</v>
      </c>
      <c r="M45" s="178" t="s">
        <v>247</v>
      </c>
      <c r="N45" s="113">
        <f>+C53</f>
        <v>587.93200000000002</v>
      </c>
      <c r="O45" s="65"/>
    </row>
    <row r="46" spans="1:15" ht="14.1" customHeight="1">
      <c r="A46" s="37"/>
      <c r="B46" s="38" t="s">
        <v>241</v>
      </c>
      <c r="C46" s="39" t="s">
        <v>242</v>
      </c>
      <c r="D46" s="39" t="s">
        <v>117</v>
      </c>
      <c r="E46" s="168"/>
      <c r="F46" s="40"/>
      <c r="G46" s="40"/>
      <c r="H46" s="40"/>
      <c r="I46" s="64"/>
      <c r="J46" s="111" t="s">
        <v>1</v>
      </c>
      <c r="K46" s="111" t="s">
        <v>1</v>
      </c>
      <c r="L46" s="112" t="s">
        <v>1</v>
      </c>
      <c r="M46" s="112" t="s">
        <v>1</v>
      </c>
      <c r="N46" s="113" t="s">
        <v>1</v>
      </c>
      <c r="O46" s="65"/>
    </row>
    <row r="47" spans="1:15" ht="14.1" customHeight="1">
      <c r="A47" s="41"/>
      <c r="B47" s="42" t="s">
        <v>240</v>
      </c>
      <c r="C47" s="43" t="s">
        <v>235</v>
      </c>
      <c r="D47" s="43" t="s">
        <v>62</v>
      </c>
      <c r="E47" s="169"/>
      <c r="F47" s="46"/>
      <c r="G47" s="46"/>
      <c r="H47" s="46"/>
      <c r="I47" s="64"/>
      <c r="J47" s="111" t="s">
        <v>1</v>
      </c>
      <c r="K47" s="111" t="s">
        <v>1</v>
      </c>
      <c r="L47" s="112" t="s">
        <v>1</v>
      </c>
      <c r="M47" s="112" t="s">
        <v>1</v>
      </c>
      <c r="N47" s="113" t="s">
        <v>1</v>
      </c>
      <c r="O47" s="65"/>
    </row>
    <row r="48" spans="1:15" ht="14.1" customHeight="1">
      <c r="A48" s="125" t="s">
        <v>122</v>
      </c>
      <c r="B48" s="129">
        <v>621.96</v>
      </c>
      <c r="C48" s="129">
        <v>594.54999999999995</v>
      </c>
      <c r="D48" s="129">
        <v>52.56</v>
      </c>
      <c r="E48" s="135"/>
      <c r="F48" s="172"/>
      <c r="G48" s="172"/>
      <c r="H48" s="172"/>
      <c r="I48" s="64"/>
      <c r="J48" s="185" t="s">
        <v>253</v>
      </c>
      <c r="K48" s="185"/>
      <c r="O48" s="65"/>
    </row>
    <row r="49" spans="1:15" ht="14.1" customHeight="1">
      <c r="A49" s="126" t="s">
        <v>123</v>
      </c>
      <c r="B49" s="133">
        <v>617.73</v>
      </c>
      <c r="C49" s="133">
        <v>591.11</v>
      </c>
      <c r="D49" s="133">
        <v>52</v>
      </c>
      <c r="E49" s="135"/>
      <c r="F49" s="172"/>
      <c r="G49" s="172"/>
      <c r="H49" s="172"/>
      <c r="I49" s="64"/>
      <c r="O49" s="65"/>
    </row>
    <row r="50" spans="1:15" ht="13.5" customHeight="1">
      <c r="A50" s="126" t="s">
        <v>124</v>
      </c>
      <c r="B50" s="156">
        <v>611.20000000000005</v>
      </c>
      <c r="C50" s="156">
        <v>585.44000000000005</v>
      </c>
      <c r="D50" s="156">
        <v>51.7</v>
      </c>
      <c r="E50" s="158"/>
      <c r="F50" s="173"/>
      <c r="G50" s="173"/>
      <c r="H50" s="173"/>
      <c r="I50" s="64"/>
      <c r="J50" s="111" t="s">
        <v>96</v>
      </c>
      <c r="K50" s="111"/>
      <c r="L50" s="111"/>
      <c r="M50" s="111"/>
      <c r="N50" s="113"/>
      <c r="O50" s="65"/>
    </row>
    <row r="51" spans="1:15" ht="15" customHeight="1">
      <c r="A51" s="126" t="s">
        <v>125</v>
      </c>
      <c r="B51" s="137">
        <v>610.86</v>
      </c>
      <c r="C51" s="137">
        <v>583.66999999999996</v>
      </c>
      <c r="D51" s="137">
        <v>51.81</v>
      </c>
      <c r="E51" s="170"/>
      <c r="F51" s="174"/>
      <c r="G51" s="174"/>
      <c r="H51" s="174"/>
      <c r="I51" s="64"/>
      <c r="J51" s="111"/>
      <c r="K51" s="111"/>
      <c r="L51" s="111"/>
      <c r="M51" s="111"/>
      <c r="N51" s="113"/>
      <c r="O51" s="65"/>
    </row>
    <row r="52" spans="1:15" ht="13.5" customHeight="1">
      <c r="A52" s="127" t="s">
        <v>126</v>
      </c>
      <c r="B52" s="139">
        <v>612.11</v>
      </c>
      <c r="C52" s="139">
        <v>584.89</v>
      </c>
      <c r="D52" s="139">
        <v>51.82</v>
      </c>
      <c r="E52" s="135"/>
      <c r="F52" s="172"/>
      <c r="G52" s="172"/>
      <c r="H52" s="172"/>
      <c r="I52" s="64"/>
      <c r="J52" s="111" t="s">
        <v>97</v>
      </c>
      <c r="K52" s="111"/>
      <c r="L52" s="111"/>
      <c r="M52" s="111"/>
      <c r="N52" s="113"/>
      <c r="O52" s="65"/>
    </row>
    <row r="53" spans="1:15" ht="15" customHeight="1">
      <c r="A53" s="128" t="s">
        <v>112</v>
      </c>
      <c r="B53" s="141">
        <f>SUM(B48:B52)/5</f>
        <v>614.77200000000005</v>
      </c>
      <c r="C53" s="141">
        <f t="shared" ref="C53:D53" si="2">SUM(C48:C52)/5</f>
        <v>587.93200000000002</v>
      </c>
      <c r="D53" s="141">
        <f t="shared" si="2"/>
        <v>51.977999999999994</v>
      </c>
      <c r="E53" s="171"/>
      <c r="F53" s="175"/>
      <c r="G53" s="175"/>
      <c r="H53" s="175"/>
      <c r="I53" s="64"/>
      <c r="J53" s="111" t="s">
        <v>98</v>
      </c>
      <c r="K53" s="111"/>
      <c r="L53" s="111"/>
      <c r="M53" s="111"/>
      <c r="N53" s="113"/>
      <c r="O53" s="65"/>
    </row>
    <row r="54" spans="1:15" ht="9.9499999999999993" customHeight="1">
      <c r="A54" s="25"/>
      <c r="B54" s="25"/>
      <c r="C54" s="64"/>
      <c r="D54" s="64"/>
      <c r="E54" s="25"/>
      <c r="F54" s="64"/>
      <c r="G54" s="64"/>
      <c r="H54" s="64"/>
      <c r="I54" s="64"/>
      <c r="J54" s="17"/>
      <c r="K54" s="17"/>
      <c r="L54" s="17"/>
      <c r="M54" s="17"/>
      <c r="N54" s="18"/>
      <c r="O54" s="65"/>
    </row>
    <row r="55" spans="1:15" ht="15" customHeight="1">
      <c r="A55" s="25"/>
      <c r="B55" s="25"/>
      <c r="C55" s="64"/>
      <c r="D55" s="64"/>
      <c r="E55" s="25"/>
      <c r="F55" s="64"/>
      <c r="G55" s="64"/>
      <c r="H55" s="64"/>
      <c r="I55" s="64"/>
      <c r="J55" s="17"/>
      <c r="K55" s="187" t="s">
        <v>99</v>
      </c>
      <c r="L55" s="187"/>
      <c r="M55" s="68" t="s">
        <v>254</v>
      </c>
      <c r="N55" s="167"/>
      <c r="O55" s="65"/>
    </row>
    <row r="56" spans="1:15" ht="15" customHeight="1">
      <c r="A56" s="37"/>
      <c r="B56" s="38" t="s">
        <v>115</v>
      </c>
      <c r="C56" s="39" t="s">
        <v>116</v>
      </c>
      <c r="D56" s="39" t="s">
        <v>117</v>
      </c>
      <c r="E56" s="39" t="s">
        <v>118</v>
      </c>
      <c r="F56" s="39" t="s">
        <v>119</v>
      </c>
      <c r="G56" s="39" t="s">
        <v>120</v>
      </c>
      <c r="H56" s="39" t="s">
        <v>121</v>
      </c>
      <c r="I56" s="64"/>
      <c r="J56" s="176"/>
      <c r="K56" s="17"/>
      <c r="L56" s="17"/>
      <c r="M56" s="17"/>
      <c r="N56" s="18"/>
      <c r="O56" s="65"/>
    </row>
    <row r="57" spans="1:15" ht="15" customHeight="1">
      <c r="A57" s="41"/>
      <c r="B57" s="42" t="s">
        <v>54</v>
      </c>
      <c r="C57" s="43" t="s">
        <v>58</v>
      </c>
      <c r="D57" s="43" t="s">
        <v>62</v>
      </c>
      <c r="E57" s="44" t="s">
        <v>66</v>
      </c>
      <c r="F57" s="43" t="s">
        <v>69</v>
      </c>
      <c r="G57" s="45" t="s">
        <v>73</v>
      </c>
      <c r="H57" s="43" t="s">
        <v>76</v>
      </c>
      <c r="I57" s="64"/>
      <c r="J57" s="165" t="s">
        <v>1</v>
      </c>
      <c r="K57" s="183" t="s">
        <v>250</v>
      </c>
      <c r="L57" s="183"/>
      <c r="M57" s="183"/>
      <c r="N57" s="183"/>
      <c r="O57" s="65"/>
    </row>
    <row r="58" spans="1:15" ht="14.25" customHeight="1">
      <c r="A58" s="125" t="s">
        <v>122</v>
      </c>
      <c r="B58" s="129">
        <v>129.09</v>
      </c>
      <c r="C58" s="129">
        <v>120.72</v>
      </c>
      <c r="D58" s="129">
        <v>51.2</v>
      </c>
      <c r="E58" s="130">
        <v>35.1</v>
      </c>
      <c r="F58" s="131">
        <v>22.53</v>
      </c>
      <c r="G58" s="132">
        <v>0.26</v>
      </c>
      <c r="H58" s="132">
        <v>1.64</v>
      </c>
      <c r="I58" s="64"/>
      <c r="J58" s="166" t="s">
        <v>1</v>
      </c>
      <c r="K58" s="186"/>
      <c r="L58" s="186"/>
      <c r="M58" s="186"/>
      <c r="N58" s="186"/>
      <c r="O58" s="65"/>
    </row>
    <row r="59" spans="1:15" ht="12" customHeight="1">
      <c r="A59" s="126" t="s">
        <v>123</v>
      </c>
      <c r="B59" s="133">
        <v>129.18</v>
      </c>
      <c r="C59" s="133">
        <v>120.65</v>
      </c>
      <c r="D59" s="133">
        <v>51.16</v>
      </c>
      <c r="E59" s="134">
        <v>35.14</v>
      </c>
      <c r="F59" s="135">
        <v>22.54</v>
      </c>
      <c r="G59" s="136">
        <v>0.26</v>
      </c>
      <c r="H59" s="136">
        <v>1.64</v>
      </c>
      <c r="I59" s="64"/>
      <c r="J59" s="166"/>
      <c r="K59" s="167" t="s">
        <v>1</v>
      </c>
      <c r="L59" s="167"/>
      <c r="M59" s="167"/>
      <c r="N59" s="167"/>
      <c r="O59" s="65"/>
    </row>
    <row r="60" spans="1:15" ht="14.1" customHeight="1">
      <c r="A60" s="126" t="s">
        <v>124</v>
      </c>
      <c r="B60" s="156">
        <v>129.52000000000001</v>
      </c>
      <c r="C60" s="156">
        <v>121.45</v>
      </c>
      <c r="D60" s="156">
        <v>51.25</v>
      </c>
      <c r="E60" s="157">
        <v>35.130000000000003</v>
      </c>
      <c r="F60" s="158">
        <v>22.58</v>
      </c>
      <c r="G60" s="159">
        <v>0.26</v>
      </c>
      <c r="H60" s="159">
        <v>1.64</v>
      </c>
      <c r="I60" s="64"/>
      <c r="J60" s="166"/>
      <c r="K60" s="20" t="s">
        <v>1</v>
      </c>
      <c r="L60" s="20"/>
      <c r="M60" s="20"/>
      <c r="N60" s="18"/>
      <c r="O60" s="65"/>
    </row>
    <row r="61" spans="1:15" ht="15" customHeight="1">
      <c r="A61" s="126" t="s">
        <v>125</v>
      </c>
      <c r="B61" s="137">
        <v>129.62</v>
      </c>
      <c r="C61" s="137">
        <v>121.88</v>
      </c>
      <c r="D61" s="137">
        <v>51.49</v>
      </c>
      <c r="E61" s="138">
        <v>35.17</v>
      </c>
      <c r="F61" s="134">
        <v>22.75</v>
      </c>
      <c r="G61" s="138">
        <v>0.26</v>
      </c>
      <c r="H61" s="138">
        <v>1.64</v>
      </c>
      <c r="I61" s="64"/>
      <c r="J61" s="166"/>
      <c r="K61" s="20"/>
      <c r="L61" s="20"/>
      <c r="M61" s="20"/>
      <c r="N61" s="18"/>
      <c r="O61" s="65"/>
    </row>
    <row r="62" spans="1:15" ht="14.1" customHeight="1">
      <c r="A62" s="127" t="s">
        <v>126</v>
      </c>
      <c r="B62" s="139">
        <v>129.75</v>
      </c>
      <c r="C62" s="139">
        <v>122.36</v>
      </c>
      <c r="D62" s="139">
        <v>52.03</v>
      </c>
      <c r="E62" s="134">
        <v>35.18</v>
      </c>
      <c r="F62" s="140">
        <v>22.75</v>
      </c>
      <c r="G62" s="140">
        <v>0.26</v>
      </c>
      <c r="H62" s="140">
        <v>1.64</v>
      </c>
      <c r="I62" s="64"/>
      <c r="J62" s="20"/>
      <c r="K62" s="20"/>
      <c r="L62" s="20"/>
      <c r="M62" s="20"/>
      <c r="N62" s="18"/>
      <c r="O62" s="65"/>
    </row>
    <row r="63" spans="1:15" ht="15" customHeight="1">
      <c r="A63" s="128" t="s">
        <v>112</v>
      </c>
      <c r="B63" s="141">
        <f>SUM(B58:B62)/5</f>
        <v>129.43199999999999</v>
      </c>
      <c r="C63" s="141">
        <f t="shared" ref="C63:H63" si="3">SUM(C58:C62)/5</f>
        <v>121.41199999999999</v>
      </c>
      <c r="D63" s="141">
        <f t="shared" si="3"/>
        <v>51.426000000000002</v>
      </c>
      <c r="E63" s="141">
        <f t="shared" si="3"/>
        <v>35.144000000000005</v>
      </c>
      <c r="F63" s="141">
        <f t="shared" si="3"/>
        <v>22.630000000000003</v>
      </c>
      <c r="G63" s="141">
        <f t="shared" si="3"/>
        <v>0.26</v>
      </c>
      <c r="H63" s="141">
        <f t="shared" si="3"/>
        <v>1.64</v>
      </c>
      <c r="I63" s="64"/>
      <c r="J63" s="20"/>
      <c r="K63" s="183" t="s">
        <v>251</v>
      </c>
      <c r="L63" s="183"/>
      <c r="M63" s="183"/>
      <c r="N63" s="183"/>
      <c r="O63" s="65"/>
    </row>
    <row r="64" spans="1:15" ht="15" customHeight="1">
      <c r="A64" s="14"/>
      <c r="B64" s="25"/>
      <c r="C64" s="64"/>
      <c r="D64" s="64"/>
      <c r="E64" s="25"/>
      <c r="F64" s="64"/>
      <c r="G64" s="64"/>
      <c r="H64" s="64"/>
      <c r="I64" s="64"/>
      <c r="O64" s="65"/>
    </row>
    <row r="65" spans="1:15" ht="15" customHeight="1">
      <c r="A65" s="14"/>
      <c r="B65" s="25"/>
      <c r="C65" s="64"/>
      <c r="D65" s="64"/>
      <c r="E65" s="25"/>
      <c r="F65" s="64"/>
      <c r="G65" s="64"/>
      <c r="H65" s="64"/>
      <c r="I65" s="64"/>
      <c r="O65" s="65"/>
    </row>
    <row r="66" spans="1:15" ht="14.1" customHeight="1">
      <c r="A66" s="14"/>
      <c r="B66" s="25"/>
      <c r="C66" s="64"/>
      <c r="D66" s="64"/>
      <c r="E66" s="25"/>
      <c r="F66" s="64"/>
      <c r="G66" s="64"/>
      <c r="H66" s="64"/>
      <c r="I66" s="64"/>
      <c r="O66" s="65"/>
    </row>
    <row r="67" spans="1:15" ht="15" customHeight="1">
      <c r="A67" s="14"/>
      <c r="B67" s="25"/>
      <c r="C67" s="64"/>
      <c r="D67" s="64"/>
      <c r="E67" s="25"/>
      <c r="F67" s="64"/>
      <c r="G67" s="64"/>
      <c r="H67" s="64"/>
      <c r="I67" s="64"/>
      <c r="J67" s="64"/>
      <c r="K67" s="182" t="s">
        <v>1</v>
      </c>
      <c r="L67" s="182"/>
      <c r="M67" s="182"/>
      <c r="N67" s="182"/>
      <c r="O67" s="65"/>
    </row>
    <row r="68" spans="1:15" ht="15" customHeight="1">
      <c r="A68" s="25"/>
      <c r="B68" s="25"/>
      <c r="C68" s="64" t="s">
        <v>1</v>
      </c>
      <c r="D68" s="64" t="s">
        <v>1</v>
      </c>
      <c r="E68" s="25"/>
      <c r="F68" s="64"/>
      <c r="G68" s="64"/>
      <c r="H68" s="64"/>
      <c r="I68" s="64"/>
      <c r="J68" s="64"/>
      <c r="K68" s="64"/>
      <c r="L68" s="64"/>
      <c r="M68" s="64"/>
      <c r="N68" s="16"/>
    </row>
    <row r="69" spans="1:15" ht="15" customHeight="1">
      <c r="A69" s="69" t="s">
        <v>170</v>
      </c>
      <c r="B69" s="25"/>
      <c r="C69" s="64"/>
      <c r="D69" s="64" t="s">
        <v>1</v>
      </c>
      <c r="E69" s="25"/>
      <c r="F69" s="64"/>
      <c r="G69" s="64"/>
      <c r="H69" s="64"/>
      <c r="I69" s="64"/>
      <c r="J69" s="64"/>
      <c r="K69" s="64"/>
      <c r="L69" s="64"/>
      <c r="M69" s="64"/>
      <c r="N69" s="16"/>
    </row>
    <row r="70" spans="1:15" ht="15" customHeight="1">
      <c r="A70" s="23" t="s">
        <v>171</v>
      </c>
      <c r="B70" s="24" t="s">
        <v>172</v>
      </c>
      <c r="C70" s="64"/>
      <c r="D70" s="64"/>
      <c r="E70" s="25"/>
      <c r="F70" s="64"/>
      <c r="G70" s="64"/>
      <c r="H70" s="64"/>
      <c r="I70" s="64"/>
      <c r="J70" s="64"/>
      <c r="K70" s="64"/>
      <c r="L70" s="64"/>
      <c r="M70" s="64"/>
      <c r="N70" s="16"/>
    </row>
    <row r="71" spans="1:15" ht="15" customHeight="1">
      <c r="A71" s="24" t="s">
        <v>173</v>
      </c>
      <c r="B71" s="70" t="s">
        <v>1</v>
      </c>
      <c r="C71" s="71" t="s">
        <v>174</v>
      </c>
      <c r="D71" s="64" t="s">
        <v>1</v>
      </c>
      <c r="E71" s="25" t="s">
        <v>1</v>
      </c>
      <c r="F71" s="64"/>
      <c r="G71" s="64"/>
      <c r="H71" s="64"/>
      <c r="I71" s="64"/>
      <c r="J71" s="64"/>
      <c r="K71" s="64"/>
      <c r="L71" s="64"/>
      <c r="M71" s="64"/>
      <c r="N71" s="16"/>
    </row>
    <row r="72" spans="1:15" ht="15" customHeight="1">
      <c r="A72" s="25"/>
      <c r="B72" s="72"/>
      <c r="C72" s="64" t="s">
        <v>175</v>
      </c>
      <c r="D72" s="64" t="s">
        <v>1</v>
      </c>
      <c r="E72" s="25"/>
      <c r="F72" s="73" t="s">
        <v>176</v>
      </c>
      <c r="G72" s="74"/>
      <c r="H72" s="74"/>
      <c r="I72" s="74"/>
      <c r="J72" s="64"/>
      <c r="K72" s="64"/>
      <c r="L72" s="64"/>
      <c r="M72" s="64"/>
      <c r="N72" s="16"/>
    </row>
    <row r="73" spans="1:15" ht="15" customHeight="1">
      <c r="A73" s="14" t="s">
        <v>1</v>
      </c>
      <c r="B73" s="25"/>
      <c r="C73" s="101" t="s">
        <v>122</v>
      </c>
      <c r="D73" s="102" t="s">
        <v>123</v>
      </c>
      <c r="E73" s="103" t="s">
        <v>124</v>
      </c>
      <c r="F73" s="104" t="s">
        <v>125</v>
      </c>
      <c r="G73" s="104" t="s">
        <v>126</v>
      </c>
      <c r="H73" s="77"/>
      <c r="I73" s="77"/>
      <c r="J73" s="64"/>
      <c r="K73" s="64"/>
      <c r="L73" s="64"/>
      <c r="M73" s="64"/>
      <c r="N73" s="16"/>
    </row>
    <row r="74" spans="1:15" ht="15" customHeight="1">
      <c r="A74" s="14" t="s">
        <v>177</v>
      </c>
      <c r="B74" s="25"/>
      <c r="C74" s="64" t="s">
        <v>1</v>
      </c>
      <c r="D74" s="75" t="s">
        <v>1</v>
      </c>
      <c r="E74" s="76"/>
      <c r="F74" s="77"/>
      <c r="G74" s="77"/>
      <c r="H74" s="77"/>
      <c r="I74" s="77"/>
      <c r="J74" s="64"/>
      <c r="K74" s="64"/>
      <c r="L74" s="64"/>
      <c r="M74" s="64"/>
      <c r="N74" s="16"/>
    </row>
    <row r="75" spans="1:15" ht="15" customHeight="1">
      <c r="A75" s="14" t="s">
        <v>178</v>
      </c>
      <c r="B75" s="25"/>
      <c r="C75" s="77"/>
      <c r="D75" s="77"/>
      <c r="E75" s="95"/>
      <c r="F75" s="77"/>
      <c r="G75" s="77"/>
      <c r="H75" s="77"/>
      <c r="I75" s="77"/>
      <c r="J75" s="64"/>
      <c r="K75" s="64"/>
      <c r="L75" s="64"/>
      <c r="M75" s="64"/>
      <c r="N75" s="16"/>
    </row>
    <row r="76" spans="1:15" ht="15" customHeight="1">
      <c r="A76" s="14" t="s">
        <v>179</v>
      </c>
      <c r="B76" s="25"/>
      <c r="C76" s="77"/>
      <c r="D76" s="77"/>
      <c r="E76" s="95"/>
      <c r="F76" s="77"/>
      <c r="G76" s="77"/>
      <c r="H76" s="77"/>
      <c r="I76" s="77"/>
      <c r="J76" s="64"/>
      <c r="K76" s="64"/>
      <c r="L76" s="64"/>
      <c r="M76" s="64"/>
      <c r="N76" s="16"/>
    </row>
    <row r="77" spans="1:15" ht="15" customHeight="1">
      <c r="A77" s="14" t="s">
        <v>180</v>
      </c>
      <c r="B77" s="25"/>
      <c r="C77" s="77"/>
      <c r="D77" s="77"/>
      <c r="E77" s="95"/>
      <c r="F77" s="77"/>
      <c r="G77" s="77"/>
      <c r="H77" s="77"/>
      <c r="I77" s="77"/>
      <c r="J77" s="64"/>
      <c r="K77" s="64"/>
      <c r="L77" s="64"/>
      <c r="M77" s="64"/>
      <c r="N77" s="16"/>
    </row>
    <row r="78" spans="1:15" ht="15" customHeight="1">
      <c r="A78" s="14" t="s">
        <v>181</v>
      </c>
      <c r="B78" s="25"/>
      <c r="C78" s="77"/>
      <c r="D78" s="77"/>
      <c r="E78" s="95"/>
      <c r="F78" s="77"/>
      <c r="G78" s="77"/>
      <c r="H78" s="77">
        <v>0</v>
      </c>
      <c r="I78" s="77"/>
      <c r="J78" s="105" t="s">
        <v>230</v>
      </c>
      <c r="K78" s="64" t="e">
        <f>G9</f>
        <v>#DIV/0!</v>
      </c>
      <c r="L78" s="64"/>
      <c r="M78" s="64"/>
      <c r="N78" s="16"/>
    </row>
    <row r="79" spans="1:15" ht="15" customHeight="1">
      <c r="A79" s="14" t="s">
        <v>182</v>
      </c>
      <c r="B79" s="25"/>
      <c r="C79" s="96"/>
      <c r="D79" s="77"/>
      <c r="E79" s="95"/>
      <c r="F79" s="77"/>
      <c r="G79" s="94"/>
      <c r="H79" s="78"/>
      <c r="I79" s="78"/>
      <c r="J79" s="100" t="s">
        <v>1</v>
      </c>
      <c r="K79" s="64" t="e">
        <f>J79/F79</f>
        <v>#DIV/0!</v>
      </c>
      <c r="L79" s="64"/>
      <c r="M79" s="64"/>
      <c r="N79" s="16"/>
    </row>
    <row r="80" spans="1:15" ht="15" customHeight="1">
      <c r="A80" s="14" t="s">
        <v>183</v>
      </c>
      <c r="B80" s="25"/>
      <c r="C80" s="97" t="s">
        <v>184</v>
      </c>
      <c r="D80" s="98" t="s">
        <v>185</v>
      </c>
      <c r="E80" s="99" t="s">
        <v>186</v>
      </c>
      <c r="F80" s="79" t="s">
        <v>187</v>
      </c>
      <c r="G80" s="149" t="s">
        <v>231</v>
      </c>
      <c r="H80" s="78"/>
      <c r="I80" s="78"/>
      <c r="J80" s="100" t="s">
        <v>1</v>
      </c>
      <c r="K80" s="64"/>
      <c r="L80" s="64"/>
      <c r="M80" s="64"/>
      <c r="N80" s="16"/>
    </row>
    <row r="81" spans="1:14" ht="15" customHeight="1">
      <c r="A81" s="151" t="s">
        <v>188</v>
      </c>
      <c r="B81" s="152"/>
      <c r="C81" s="153">
        <v>5164.4399999999996</v>
      </c>
      <c r="D81" s="153">
        <v>5138.62</v>
      </c>
      <c r="E81" s="153">
        <v>5094.7700000000004</v>
      </c>
      <c r="F81" s="153">
        <v>5195.29</v>
      </c>
      <c r="G81" s="153">
        <v>5102.3599999999997</v>
      </c>
      <c r="H81" s="154" t="s">
        <v>1</v>
      </c>
      <c r="I81" s="154"/>
      <c r="J81" s="155">
        <f>SUM(C81:G81)/5</f>
        <v>5139.0959999999995</v>
      </c>
      <c r="K81" s="64">
        <f>J81/F81</f>
        <v>0.98918366443451655</v>
      </c>
      <c r="L81" s="64"/>
      <c r="M81" s="64"/>
      <c r="N81" s="16"/>
    </row>
    <row r="82" spans="1:14" ht="15" customHeight="1">
      <c r="A82" s="14" t="s">
        <v>189</v>
      </c>
      <c r="B82" s="25"/>
      <c r="C82" s="97"/>
      <c r="D82" s="142"/>
      <c r="E82" s="143"/>
      <c r="F82" s="144"/>
      <c r="G82" s="148" t="s">
        <v>231</v>
      </c>
      <c r="H82" s="78"/>
      <c r="I82" s="78"/>
      <c r="J82" s="155">
        <f t="shared" ref="J82:J96" si="4">SUM(C82:G82)/5</f>
        <v>0</v>
      </c>
      <c r="K82" s="64"/>
      <c r="L82" s="64"/>
      <c r="M82" s="64"/>
      <c r="N82" s="16"/>
    </row>
    <row r="83" spans="1:14" ht="15" customHeight="1">
      <c r="A83" s="14" t="s">
        <v>190</v>
      </c>
      <c r="B83" s="25"/>
      <c r="C83" s="146"/>
      <c r="D83" s="146"/>
      <c r="E83" s="147"/>
      <c r="F83" s="146"/>
      <c r="G83" s="145"/>
      <c r="H83" s="78"/>
      <c r="I83" s="78"/>
      <c r="J83" s="155">
        <f t="shared" si="4"/>
        <v>0</v>
      </c>
      <c r="K83" s="64"/>
      <c r="L83" s="64"/>
      <c r="M83" s="64"/>
      <c r="N83" s="16"/>
    </row>
    <row r="84" spans="1:14" ht="15" customHeight="1">
      <c r="A84" s="14" t="s">
        <v>191</v>
      </c>
      <c r="B84" s="25"/>
      <c r="C84" s="146"/>
      <c r="D84" s="146"/>
      <c r="E84" s="147"/>
      <c r="F84" s="146"/>
      <c r="G84" s="145"/>
      <c r="H84" s="78"/>
      <c r="I84" s="78"/>
      <c r="J84" s="155">
        <f t="shared" si="4"/>
        <v>0</v>
      </c>
      <c r="K84" s="64"/>
      <c r="L84" s="64"/>
      <c r="M84" s="64"/>
      <c r="N84" s="16"/>
    </row>
    <row r="85" spans="1:14" ht="15" customHeight="1">
      <c r="A85" s="151" t="s">
        <v>192</v>
      </c>
      <c r="B85" s="152"/>
      <c r="C85" s="153">
        <v>4283.62</v>
      </c>
      <c r="D85" s="153">
        <v>4255.21</v>
      </c>
      <c r="E85" s="153">
        <v>4213.42</v>
      </c>
      <c r="F85" s="153">
        <v>4215.82</v>
      </c>
      <c r="G85" s="153">
        <v>4214.6000000000004</v>
      </c>
      <c r="H85" s="154"/>
      <c r="I85" s="154"/>
      <c r="J85" s="155">
        <f t="shared" si="4"/>
        <v>4236.5339999999997</v>
      </c>
      <c r="K85" s="64">
        <f>J85/F85</f>
        <v>1.0049133976308287</v>
      </c>
      <c r="L85" s="64"/>
      <c r="M85" s="64"/>
      <c r="N85" s="16"/>
    </row>
    <row r="86" spans="1:14" ht="15" customHeight="1">
      <c r="A86" s="151" t="s">
        <v>193</v>
      </c>
      <c r="B86" s="152"/>
      <c r="C86" s="153">
        <v>451.19</v>
      </c>
      <c r="D86" s="153">
        <v>449.65</v>
      </c>
      <c r="E86" s="153">
        <v>446.88</v>
      </c>
      <c r="F86" s="153">
        <v>445.72</v>
      </c>
      <c r="G86" s="161">
        <v>446.71</v>
      </c>
      <c r="H86" s="154"/>
      <c r="I86" s="154"/>
      <c r="J86" s="155">
        <f t="shared" si="4"/>
        <v>448.02999999999992</v>
      </c>
      <c r="K86" s="64">
        <f>J86/F86</f>
        <v>1.0051826258637708</v>
      </c>
      <c r="L86" s="64"/>
      <c r="M86" s="64"/>
      <c r="N86" s="16"/>
    </row>
    <row r="87" spans="1:14" ht="15" customHeight="1">
      <c r="A87" s="151" t="s">
        <v>194</v>
      </c>
      <c r="B87" s="152"/>
      <c r="C87" s="153">
        <v>430</v>
      </c>
      <c r="D87" s="153">
        <v>428.7</v>
      </c>
      <c r="E87" s="153">
        <v>425.81</v>
      </c>
      <c r="F87" s="153">
        <v>425.67</v>
      </c>
      <c r="G87" s="153">
        <v>427.89</v>
      </c>
      <c r="H87" s="154"/>
      <c r="I87" s="154"/>
      <c r="J87" s="155">
        <f t="shared" si="4"/>
        <v>427.61400000000003</v>
      </c>
      <c r="K87" s="64">
        <f>J87/F87</f>
        <v>1.0045669180350976</v>
      </c>
      <c r="L87" s="64"/>
      <c r="M87" s="64"/>
      <c r="N87" s="16"/>
    </row>
    <row r="88" spans="1:14" ht="15" customHeight="1">
      <c r="A88" s="14" t="s">
        <v>195</v>
      </c>
      <c r="B88" s="25"/>
      <c r="C88" s="97" t="s">
        <v>184</v>
      </c>
      <c r="D88" s="142"/>
      <c r="E88" s="143"/>
      <c r="F88" s="144"/>
      <c r="G88" s="148"/>
      <c r="H88" s="78"/>
      <c r="I88" s="78"/>
      <c r="J88" s="155">
        <f t="shared" si="4"/>
        <v>0</v>
      </c>
      <c r="K88" s="64"/>
      <c r="L88" s="64"/>
      <c r="M88" s="64"/>
      <c r="N88" s="16"/>
    </row>
    <row r="89" spans="1:14" ht="15" customHeight="1">
      <c r="A89" s="14" t="s">
        <v>196</v>
      </c>
      <c r="B89" s="25"/>
      <c r="C89" s="146"/>
      <c r="D89" s="146"/>
      <c r="E89" s="147"/>
      <c r="F89" s="146"/>
      <c r="G89" s="145"/>
      <c r="H89" s="78"/>
      <c r="I89" s="78"/>
      <c r="J89" s="155">
        <f t="shared" si="4"/>
        <v>0</v>
      </c>
      <c r="K89" s="64"/>
      <c r="L89" s="64"/>
      <c r="M89" s="64"/>
      <c r="N89" s="16"/>
    </row>
    <row r="90" spans="1:14" ht="15" customHeight="1">
      <c r="A90" s="151" t="s">
        <v>197</v>
      </c>
      <c r="B90" s="152"/>
      <c r="C90" s="153">
        <v>2986.37</v>
      </c>
      <c r="D90" s="153">
        <v>2963.91</v>
      </c>
      <c r="E90" s="153">
        <v>2935.98</v>
      </c>
      <c r="F90" s="153">
        <v>2935.18</v>
      </c>
      <c r="G90" s="153">
        <v>2943.17</v>
      </c>
      <c r="H90" s="154"/>
      <c r="I90" s="154"/>
      <c r="J90" s="155">
        <f t="shared" si="4"/>
        <v>2952.922</v>
      </c>
      <c r="K90" s="64">
        <f t="shared" ref="K90:K96" si="5">J90/F90</f>
        <v>1.0060446037381012</v>
      </c>
      <c r="L90" s="64"/>
      <c r="M90" s="64"/>
      <c r="N90" s="16"/>
    </row>
    <row r="91" spans="1:14" ht="15" customHeight="1">
      <c r="A91" s="151" t="s">
        <v>198</v>
      </c>
      <c r="B91" s="152"/>
      <c r="C91" s="153">
        <v>37.33</v>
      </c>
      <c r="D91" s="153">
        <v>37.159999999999997</v>
      </c>
      <c r="E91" s="153">
        <v>36.93</v>
      </c>
      <c r="F91" s="153">
        <v>36.950000000000003</v>
      </c>
      <c r="G91" s="153">
        <v>37.01</v>
      </c>
      <c r="H91" s="154"/>
      <c r="I91" s="154"/>
      <c r="J91" s="155">
        <f t="shared" si="4"/>
        <v>37.076000000000001</v>
      </c>
      <c r="K91" s="64">
        <f t="shared" si="5"/>
        <v>1.0034100135317996</v>
      </c>
      <c r="L91" s="64"/>
      <c r="M91" s="64"/>
      <c r="N91" s="16"/>
    </row>
    <row r="92" spans="1:14" ht="15" customHeight="1">
      <c r="A92" s="151" t="s">
        <v>199</v>
      </c>
      <c r="B92" s="152"/>
      <c r="C92" s="153">
        <v>21.99</v>
      </c>
      <c r="D92" s="153">
        <v>21.76</v>
      </c>
      <c r="E92" s="153">
        <v>21.54</v>
      </c>
      <c r="F92" s="153">
        <v>21.59</v>
      </c>
      <c r="G92" s="153">
        <v>21.58</v>
      </c>
      <c r="H92" s="154"/>
      <c r="I92" s="154"/>
      <c r="J92" s="155">
        <f t="shared" si="4"/>
        <v>21.692</v>
      </c>
      <c r="K92" s="64">
        <f t="shared" si="5"/>
        <v>1.004724409448819</v>
      </c>
      <c r="L92" s="64"/>
      <c r="M92" s="64"/>
      <c r="N92" s="16"/>
    </row>
    <row r="93" spans="1:14" ht="15" customHeight="1">
      <c r="A93" s="151" t="s">
        <v>200</v>
      </c>
      <c r="B93" s="152"/>
      <c r="C93" s="153">
        <v>504.8</v>
      </c>
      <c r="D93" s="153">
        <v>499.55</v>
      </c>
      <c r="E93" s="153">
        <v>494.72</v>
      </c>
      <c r="F93" s="153">
        <v>495.84</v>
      </c>
      <c r="G93" s="153">
        <v>495.45</v>
      </c>
      <c r="H93" s="154"/>
      <c r="I93" s="154"/>
      <c r="J93" s="155">
        <f t="shared" si="4"/>
        <v>498.072</v>
      </c>
      <c r="K93" s="64">
        <f t="shared" si="5"/>
        <v>1.0045014520813167</v>
      </c>
      <c r="L93" s="64"/>
      <c r="M93" s="64"/>
      <c r="N93" s="16"/>
    </row>
    <row r="94" spans="1:14" ht="15" customHeight="1">
      <c r="A94" s="151" t="s">
        <v>201</v>
      </c>
      <c r="B94" s="152"/>
      <c r="C94" s="153">
        <v>2905.56</v>
      </c>
      <c r="D94" s="153">
        <v>2883.8</v>
      </c>
      <c r="E94" s="153">
        <v>2860.11</v>
      </c>
      <c r="F94" s="153">
        <v>2856.34</v>
      </c>
      <c r="G94" s="153">
        <v>2860</v>
      </c>
      <c r="H94" s="154"/>
      <c r="I94" s="154"/>
      <c r="J94" s="155">
        <f t="shared" si="4"/>
        <v>2873.1620000000003</v>
      </c>
      <c r="K94" s="64">
        <f t="shared" si="5"/>
        <v>1.0058893549087293</v>
      </c>
      <c r="L94" s="64"/>
      <c r="M94" s="64"/>
      <c r="N94" s="16"/>
    </row>
    <row r="95" spans="1:14" ht="15" customHeight="1">
      <c r="A95" s="151" t="s">
        <v>202</v>
      </c>
      <c r="B95" s="152"/>
      <c r="C95" s="153">
        <v>2854.05</v>
      </c>
      <c r="D95" s="153">
        <v>2838.39</v>
      </c>
      <c r="E95" s="153">
        <v>2806.08</v>
      </c>
      <c r="F95" s="153">
        <v>2796.85</v>
      </c>
      <c r="G95" s="153">
        <v>2808.14</v>
      </c>
      <c r="H95" s="154"/>
      <c r="I95" s="154"/>
      <c r="J95" s="155">
        <f t="shared" si="4"/>
        <v>2820.7020000000002</v>
      </c>
      <c r="K95" s="64">
        <f t="shared" si="5"/>
        <v>1.0085281656148883</v>
      </c>
      <c r="L95" s="64"/>
      <c r="M95" s="64"/>
      <c r="N95" s="16"/>
    </row>
    <row r="96" spans="1:14" ht="15" customHeight="1">
      <c r="A96" s="152" t="s">
        <v>203</v>
      </c>
      <c r="B96" s="152"/>
      <c r="C96" s="153">
        <v>2688.49</v>
      </c>
      <c r="D96" s="153">
        <v>2672.43</v>
      </c>
      <c r="E96" s="153">
        <v>2654.77</v>
      </c>
      <c r="F96" s="153">
        <v>2651.73</v>
      </c>
      <c r="G96" s="153">
        <v>2667.37</v>
      </c>
      <c r="H96" s="154"/>
      <c r="I96" s="154"/>
      <c r="J96" s="155">
        <f t="shared" si="4"/>
        <v>2666.9580000000001</v>
      </c>
      <c r="K96" s="64">
        <f t="shared" si="5"/>
        <v>1.0057426661085405</v>
      </c>
      <c r="L96" s="64"/>
      <c r="M96" s="64"/>
      <c r="N96" s="16"/>
    </row>
    <row r="97" spans="1:14" ht="15" customHeight="1">
      <c r="A97" s="25"/>
      <c r="B97" s="25"/>
      <c r="C97" s="64"/>
      <c r="D97" s="75"/>
      <c r="E97" s="76"/>
      <c r="F97" s="64"/>
      <c r="G97" s="64"/>
      <c r="H97" s="64"/>
      <c r="I97" s="64"/>
      <c r="J97" s="64"/>
      <c r="K97" s="64"/>
      <c r="L97" s="64"/>
      <c r="M97" s="64"/>
      <c r="N97" s="16"/>
    </row>
    <row r="98" spans="1:14" ht="15" customHeight="1">
      <c r="A98" s="25" t="s">
        <v>204</v>
      </c>
      <c r="B98" s="80">
        <v>13.760300000000001</v>
      </c>
      <c r="C98" s="64"/>
      <c r="D98" s="64"/>
      <c r="E98" s="25"/>
      <c r="F98" s="64"/>
      <c r="G98" s="64"/>
      <c r="H98" s="64"/>
      <c r="I98" s="64"/>
      <c r="J98" s="64"/>
      <c r="K98" s="64"/>
      <c r="L98" s="64"/>
      <c r="M98" s="64"/>
      <c r="N98" s="16"/>
    </row>
    <row r="99" spans="1:14" ht="15" customHeight="1">
      <c r="A99" s="25" t="s">
        <v>205</v>
      </c>
      <c r="B99" s="80">
        <v>40.3399</v>
      </c>
      <c r="C99" s="64"/>
      <c r="D99" s="64"/>
      <c r="E99" s="25"/>
      <c r="F99" s="64"/>
      <c r="G99" s="64"/>
      <c r="H99" s="64"/>
      <c r="I99" s="64"/>
      <c r="J99" s="64"/>
      <c r="K99" s="64"/>
      <c r="L99" s="64"/>
      <c r="M99" s="64"/>
      <c r="N99" s="16"/>
    </row>
    <row r="100" spans="1:14" ht="15" customHeight="1">
      <c r="A100" s="25" t="s">
        <v>206</v>
      </c>
      <c r="B100" s="80">
        <v>1.95583</v>
      </c>
      <c r="C100" s="64"/>
      <c r="D100" s="64"/>
      <c r="E100" s="25"/>
      <c r="F100" s="64"/>
      <c r="G100" s="64"/>
      <c r="H100" s="64"/>
      <c r="I100" s="64"/>
      <c r="J100" s="64"/>
      <c r="K100" s="64"/>
      <c r="L100" s="64"/>
      <c r="M100" s="64"/>
      <c r="N100" s="16"/>
    </row>
    <row r="101" spans="1:14" ht="15" customHeight="1">
      <c r="A101" s="25" t="s">
        <v>207</v>
      </c>
      <c r="B101" s="80">
        <v>166.386</v>
      </c>
      <c r="C101" s="64"/>
      <c r="D101" s="64"/>
      <c r="E101" s="25"/>
      <c r="F101" s="64"/>
      <c r="G101" s="64"/>
      <c r="H101" s="64"/>
      <c r="I101" s="64"/>
      <c r="J101" s="64"/>
      <c r="K101" s="64"/>
      <c r="L101" s="64"/>
      <c r="M101" s="64"/>
      <c r="N101" s="16"/>
    </row>
    <row r="102" spans="1:14" ht="15" customHeight="1">
      <c r="A102" s="25" t="s">
        <v>208</v>
      </c>
      <c r="B102" s="80">
        <v>5.9457300000000002</v>
      </c>
      <c r="C102" s="64" t="s">
        <v>1</v>
      </c>
      <c r="D102" s="64"/>
      <c r="E102" s="25"/>
      <c r="F102" s="64"/>
      <c r="G102" s="64"/>
      <c r="H102" s="64"/>
      <c r="I102" s="64"/>
      <c r="J102" s="64"/>
      <c r="K102" s="64"/>
      <c r="L102" s="64"/>
      <c r="M102" s="64"/>
      <c r="N102" s="16"/>
    </row>
    <row r="103" spans="1:14" ht="15" customHeight="1">
      <c r="A103" s="25" t="s">
        <v>209</v>
      </c>
      <c r="B103" s="80">
        <v>6.5595699999999999</v>
      </c>
      <c r="C103" s="64" t="s">
        <v>210</v>
      </c>
      <c r="D103" s="64"/>
      <c r="E103" s="25"/>
      <c r="F103" s="64"/>
      <c r="G103" s="64"/>
      <c r="H103" s="64"/>
      <c r="I103" s="64"/>
      <c r="J103" s="64"/>
      <c r="K103" s="64"/>
      <c r="L103" s="64"/>
      <c r="M103" s="64"/>
      <c r="N103" s="16"/>
    </row>
    <row r="104" spans="1:14" ht="15" customHeight="1">
      <c r="A104" s="25" t="s">
        <v>211</v>
      </c>
      <c r="B104" s="80">
        <v>0.78756400000000004</v>
      </c>
      <c r="C104" s="64"/>
      <c r="D104" s="64"/>
      <c r="E104" s="25"/>
      <c r="F104" s="64"/>
      <c r="G104" s="64"/>
      <c r="H104" s="64"/>
      <c r="I104" s="64"/>
      <c r="J104" s="64"/>
      <c r="K104" s="64"/>
      <c r="L104" s="64"/>
      <c r="M104" s="64"/>
      <c r="N104" s="16"/>
    </row>
    <row r="105" spans="1:14" ht="15" customHeight="1">
      <c r="A105" s="25" t="s">
        <v>212</v>
      </c>
      <c r="B105" s="80">
        <v>1936.27</v>
      </c>
      <c r="C105" s="64"/>
      <c r="D105" s="64"/>
      <c r="E105" s="25"/>
      <c r="F105" s="64"/>
      <c r="G105" s="64"/>
      <c r="H105" s="64"/>
      <c r="I105" s="64"/>
      <c r="J105" s="64"/>
      <c r="K105" s="64"/>
      <c r="L105" s="64"/>
      <c r="M105" s="64"/>
      <c r="N105" s="16"/>
    </row>
    <row r="106" spans="1:14" ht="15" customHeight="1">
      <c r="A106" s="25" t="s">
        <v>213</v>
      </c>
      <c r="B106" s="80">
        <v>40.3399</v>
      </c>
      <c r="C106" s="64"/>
      <c r="D106" s="64"/>
      <c r="E106" s="25"/>
      <c r="F106" s="64"/>
      <c r="G106" s="64"/>
      <c r="H106" s="64"/>
      <c r="I106" s="64"/>
      <c r="J106" s="64"/>
      <c r="K106" s="64"/>
      <c r="L106" s="64"/>
      <c r="M106" s="64"/>
      <c r="N106" s="16"/>
    </row>
    <row r="107" spans="1:14" ht="15" customHeight="1">
      <c r="A107" s="25" t="s">
        <v>214</v>
      </c>
      <c r="B107" s="80">
        <v>2.2037100000000001</v>
      </c>
      <c r="C107" s="64"/>
      <c r="D107" s="64"/>
      <c r="E107" s="25"/>
      <c r="F107" s="64"/>
      <c r="G107" s="64"/>
      <c r="H107" s="64"/>
      <c r="I107" s="64"/>
      <c r="J107" s="64"/>
      <c r="K107" s="64"/>
      <c r="L107" s="64"/>
      <c r="M107" s="64"/>
      <c r="N107" s="16"/>
    </row>
    <row r="108" spans="1:14" ht="15" customHeight="1">
      <c r="A108" s="25" t="s">
        <v>215</v>
      </c>
      <c r="B108" s="80">
        <v>200.482</v>
      </c>
      <c r="C108" s="64"/>
      <c r="D108" s="64"/>
      <c r="E108" s="25"/>
      <c r="F108" s="64"/>
      <c r="G108" s="64"/>
      <c r="H108" s="64"/>
      <c r="I108" s="64"/>
      <c r="J108" s="64"/>
      <c r="K108" s="64"/>
      <c r="L108" s="64"/>
      <c r="M108" s="64"/>
      <c r="N108" s="16"/>
    </row>
    <row r="109" spans="1:14" ht="15" customHeight="1">
      <c r="A109" s="25"/>
      <c r="B109" s="25"/>
      <c r="C109" s="64"/>
      <c r="D109" s="64"/>
      <c r="E109" s="25"/>
      <c r="F109" s="64"/>
      <c r="G109" s="64"/>
      <c r="H109" s="64"/>
      <c r="I109" s="64"/>
      <c r="J109" s="64"/>
      <c r="K109" s="64"/>
      <c r="L109" s="64"/>
      <c r="M109" s="64"/>
      <c r="N109" s="16"/>
    </row>
    <row r="110" spans="1:14" ht="15" customHeight="1">
      <c r="A110" s="81" t="s">
        <v>216</v>
      </c>
      <c r="C110" s="82" t="s">
        <v>217</v>
      </c>
      <c r="D110" s="83"/>
      <c r="F110" s="83"/>
      <c r="G110" s="83"/>
      <c r="H110" s="83"/>
      <c r="I110" s="83"/>
      <c r="J110" s="83"/>
      <c r="K110" s="83"/>
      <c r="L110" s="83"/>
      <c r="M110" s="83"/>
      <c r="N110" s="65"/>
    </row>
    <row r="111" spans="1:14" ht="15" customHeight="1">
      <c r="A111" s="23" t="s">
        <v>218</v>
      </c>
      <c r="B111" s="24" t="s">
        <v>172</v>
      </c>
      <c r="C111" s="64"/>
      <c r="D111" s="64"/>
      <c r="F111" s="83"/>
      <c r="G111" s="83"/>
      <c r="H111" s="83"/>
      <c r="I111" s="83"/>
      <c r="J111" s="83"/>
      <c r="K111" s="83"/>
      <c r="L111" s="83"/>
      <c r="M111" s="83"/>
      <c r="N111" s="65"/>
    </row>
    <row r="112" spans="1:14" ht="15" customHeight="1">
      <c r="A112" s="52" t="s">
        <v>1</v>
      </c>
      <c r="B112" s="52" t="s">
        <v>1</v>
      </c>
      <c r="C112" s="64"/>
      <c r="D112" s="64"/>
      <c r="F112" s="83"/>
      <c r="G112" s="83"/>
      <c r="H112" s="83"/>
      <c r="I112" s="83"/>
      <c r="J112" s="83"/>
      <c r="K112" s="83"/>
      <c r="L112" s="83"/>
      <c r="M112" s="83"/>
      <c r="N112" s="65"/>
    </row>
    <row r="113" spans="1:15" ht="12.75">
      <c r="A113" s="84" t="s">
        <v>219</v>
      </c>
      <c r="B113" s="25"/>
      <c r="C113" s="64"/>
      <c r="D113" s="85" t="s">
        <v>220</v>
      </c>
      <c r="F113" s="83"/>
      <c r="G113" s="83"/>
      <c r="H113" s="83"/>
      <c r="I113" s="83"/>
      <c r="J113" s="83"/>
      <c r="K113" s="83"/>
      <c r="L113" s="83"/>
      <c r="M113" s="83"/>
      <c r="N113" s="65"/>
    </row>
    <row r="114" spans="1:15" ht="12.75">
      <c r="A114" s="25"/>
      <c r="B114" s="25"/>
      <c r="C114" s="64"/>
      <c r="D114" s="64"/>
      <c r="F114" s="83"/>
      <c r="G114" s="83"/>
      <c r="H114" s="83"/>
      <c r="I114" s="83"/>
      <c r="J114" s="83"/>
      <c r="K114" s="83"/>
      <c r="L114" s="83"/>
      <c r="M114" s="83"/>
      <c r="N114" s="65"/>
    </row>
    <row r="115" spans="1:15" ht="12.75">
      <c r="A115" s="14" t="s">
        <v>221</v>
      </c>
      <c r="B115" s="25"/>
      <c r="C115" s="86">
        <v>1781.82</v>
      </c>
      <c r="D115" s="87" t="s">
        <v>1</v>
      </c>
      <c r="F115" s="83"/>
      <c r="G115" s="83"/>
      <c r="H115" s="83"/>
      <c r="I115" s="83"/>
      <c r="J115" s="83"/>
      <c r="K115" s="83"/>
      <c r="L115" s="83"/>
      <c r="M115" s="83"/>
      <c r="N115" s="65"/>
    </row>
    <row r="116" spans="1:15" ht="12.6" customHeight="1">
      <c r="A116" s="14" t="s">
        <v>222</v>
      </c>
      <c r="B116" s="25"/>
      <c r="C116" s="86">
        <v>55.16</v>
      </c>
      <c r="D116" s="16">
        <f>C116*C124</f>
        <v>120.15990355928209</v>
      </c>
      <c r="F116" s="83"/>
      <c r="G116" s="83"/>
      <c r="H116" s="83"/>
      <c r="I116" s="83"/>
      <c r="J116" s="83"/>
      <c r="K116" s="83"/>
      <c r="L116" s="83"/>
      <c r="M116" s="83"/>
      <c r="N116" s="65"/>
    </row>
    <row r="117" spans="1:15" ht="12.75">
      <c r="A117" s="14" t="s">
        <v>223</v>
      </c>
      <c r="B117" s="25"/>
      <c r="C117" s="86">
        <v>57.44</v>
      </c>
      <c r="D117" s="16">
        <f>C117*C124</f>
        <v>125.12662908711317</v>
      </c>
      <c r="F117" s="83"/>
      <c r="G117" s="83"/>
      <c r="H117" s="83"/>
      <c r="I117" s="83"/>
      <c r="J117" s="83"/>
      <c r="K117" s="83"/>
      <c r="L117" s="83"/>
      <c r="M117" s="83"/>
      <c r="N117" s="65"/>
    </row>
    <row r="118" spans="1:15" ht="12.75">
      <c r="A118" s="14" t="s">
        <v>224</v>
      </c>
      <c r="B118" s="25"/>
      <c r="C118" s="86">
        <v>45.19</v>
      </c>
      <c r="D118" s="16">
        <f>C118*C124</f>
        <v>98.441371316968045</v>
      </c>
      <c r="F118" s="83"/>
      <c r="G118" s="83"/>
      <c r="H118" s="83"/>
      <c r="I118" s="83"/>
      <c r="J118" s="83"/>
      <c r="K118" s="83"/>
      <c r="L118" s="83"/>
      <c r="M118" s="83"/>
      <c r="N118" s="65"/>
    </row>
    <row r="119" spans="1:15" ht="12.75">
      <c r="A119" s="14" t="s">
        <v>225</v>
      </c>
      <c r="B119" s="25"/>
      <c r="C119" s="86">
        <v>27.97</v>
      </c>
      <c r="D119" s="16">
        <f>C119*C124</f>
        <v>60.929523251506886</v>
      </c>
      <c r="F119" s="83"/>
      <c r="G119" s="83"/>
      <c r="H119" s="83"/>
      <c r="I119" s="83"/>
      <c r="J119" s="83"/>
      <c r="K119" s="83"/>
      <c r="L119" s="83"/>
      <c r="M119" s="83"/>
      <c r="N119" s="65"/>
    </row>
    <row r="120" spans="1:15" ht="12.75">
      <c r="A120" s="14" t="s">
        <v>226</v>
      </c>
      <c r="B120" s="25"/>
      <c r="C120" s="86">
        <v>29.07</v>
      </c>
      <c r="D120" s="16">
        <f>C120*C124</f>
        <v>63.325750479846455</v>
      </c>
      <c r="F120" s="83"/>
      <c r="G120" s="83"/>
      <c r="H120" s="83"/>
      <c r="I120" s="83"/>
      <c r="J120" s="83"/>
      <c r="K120" s="83"/>
      <c r="L120" s="83"/>
      <c r="M120" s="83"/>
      <c r="N120" s="65"/>
    </row>
    <row r="121" spans="1:15" ht="12.75">
      <c r="A121" s="14" t="s">
        <v>227</v>
      </c>
      <c r="B121" s="25"/>
      <c r="C121" s="86">
        <v>0.19</v>
      </c>
      <c r="D121" s="16">
        <f>C121*C124</f>
        <v>0.41389379398592452</v>
      </c>
      <c r="F121" s="83"/>
      <c r="G121" s="83"/>
      <c r="H121" s="83"/>
      <c r="I121" s="83"/>
      <c r="J121" s="83"/>
      <c r="K121" s="83"/>
      <c r="L121" s="83"/>
      <c r="M121" s="83"/>
      <c r="N121" s="65"/>
    </row>
    <row r="122" spans="1:15" ht="12.75">
      <c r="A122" s="14" t="s">
        <v>228</v>
      </c>
      <c r="B122" s="25"/>
      <c r="C122" s="86">
        <v>1.51</v>
      </c>
      <c r="D122" s="16">
        <f>C122*C124</f>
        <v>3.2893664679934003</v>
      </c>
      <c r="F122" s="83"/>
      <c r="G122" s="83"/>
      <c r="H122" s="83"/>
      <c r="I122" s="83"/>
      <c r="J122" s="83"/>
      <c r="K122" s="83"/>
      <c r="L122" s="83"/>
      <c r="M122" s="83"/>
      <c r="N122" s="65"/>
      <c r="O122" s="8" t="s">
        <v>175</v>
      </c>
    </row>
    <row r="123" spans="1:15" ht="12.75">
      <c r="A123" s="25"/>
      <c r="B123" s="25"/>
      <c r="C123" s="64" t="s">
        <v>1</v>
      </c>
      <c r="D123" s="64"/>
      <c r="F123" s="83"/>
      <c r="G123" s="83"/>
      <c r="H123" s="83"/>
      <c r="I123" s="83"/>
      <c r="J123" s="83"/>
      <c r="K123" s="83"/>
      <c r="L123" s="83"/>
      <c r="M123" s="83"/>
      <c r="N123" s="65"/>
    </row>
    <row r="124" spans="1:15" ht="12.75">
      <c r="A124" s="84" t="s">
        <v>229</v>
      </c>
      <c r="B124" s="25"/>
      <c r="C124" s="71">
        <f>E9/C115</f>
        <v>2.1783883893996028</v>
      </c>
      <c r="D124" s="64"/>
      <c r="F124" s="83"/>
      <c r="G124" s="83"/>
      <c r="H124" s="83"/>
      <c r="I124" s="83"/>
      <c r="J124" s="83"/>
      <c r="K124" s="83"/>
      <c r="L124" s="83"/>
      <c r="M124" s="83"/>
      <c r="N124" s="65"/>
    </row>
    <row r="125" spans="1:15">
      <c r="C125" s="83"/>
      <c r="D125" s="83"/>
      <c r="F125" s="83"/>
      <c r="G125" s="83"/>
      <c r="H125" s="83"/>
      <c r="I125" s="83"/>
      <c r="J125" s="83"/>
      <c r="K125" s="83"/>
      <c r="L125" s="83"/>
      <c r="M125" s="83"/>
      <c r="N125" s="65"/>
    </row>
    <row r="126" spans="1:15">
      <c r="C126" s="83"/>
      <c r="D126" s="83"/>
      <c r="F126" s="83"/>
      <c r="G126" s="83"/>
      <c r="H126" s="83"/>
      <c r="I126" s="83"/>
      <c r="J126" s="83"/>
      <c r="K126" s="83"/>
      <c r="L126" s="83"/>
      <c r="M126" s="83"/>
      <c r="N126" s="65"/>
    </row>
    <row r="127" spans="1:15">
      <c r="C127" s="83"/>
      <c r="D127" s="83"/>
      <c r="F127" s="83"/>
      <c r="G127" s="83"/>
      <c r="H127" s="83"/>
      <c r="I127" s="83"/>
      <c r="J127" s="83"/>
      <c r="K127" s="83"/>
      <c r="L127" s="83"/>
      <c r="M127" s="83"/>
      <c r="N127" s="65"/>
    </row>
    <row r="128" spans="1:15">
      <c r="C128" s="83"/>
      <c r="D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F130" s="83"/>
      <c r="G130" s="83"/>
      <c r="H130" s="83"/>
      <c r="I130" s="83"/>
      <c r="J130" s="83"/>
      <c r="K130" s="83"/>
      <c r="L130" s="83"/>
      <c r="M130" s="83"/>
      <c r="N130" s="83"/>
    </row>
  </sheetData>
  <mergeCells count="12">
    <mergeCell ref="J20:N20"/>
    <mergeCell ref="J22:L22"/>
    <mergeCell ref="M22:N22"/>
    <mergeCell ref="J23:N23"/>
    <mergeCell ref="A24:C24"/>
    <mergeCell ref="K67:N67"/>
    <mergeCell ref="K63:N63"/>
    <mergeCell ref="A25:C25"/>
    <mergeCell ref="J48:K48"/>
    <mergeCell ref="K57:N57"/>
    <mergeCell ref="K58:N58"/>
    <mergeCell ref="K55:L55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&amp;L&amp;D-&amp;T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92" t="s">
        <v>0</v>
      </c>
      <c r="B1" s="192"/>
      <c r="C1" s="192"/>
      <c r="D1" s="192"/>
      <c r="E1" s="192"/>
      <c r="F1" s="192"/>
    </row>
    <row r="3" spans="1:15" ht="15.75">
      <c r="A3" s="196" t="s">
        <v>95</v>
      </c>
      <c r="B3" s="196"/>
      <c r="C3" s="196"/>
      <c r="D3" s="197" t="s">
        <v>252</v>
      </c>
      <c r="E3" s="198"/>
      <c r="F3" s="198"/>
      <c r="I3" s="193"/>
      <c r="J3" s="193"/>
      <c r="K3" s="193"/>
      <c r="L3" s="193"/>
      <c r="M3" s="193"/>
      <c r="N3" s="193"/>
      <c r="O3" s="193"/>
    </row>
    <row r="4" spans="1:15" ht="15.75">
      <c r="A4" s="195" t="s">
        <v>85</v>
      </c>
      <c r="B4" s="195"/>
      <c r="C4" s="195"/>
      <c r="D4" s="195"/>
      <c r="E4" s="195"/>
      <c r="F4" s="195"/>
      <c r="I4" s="193"/>
      <c r="J4" s="193"/>
      <c r="K4" s="193"/>
      <c r="L4" s="193"/>
      <c r="M4" s="193"/>
      <c r="N4" s="193"/>
      <c r="O4" s="193"/>
    </row>
    <row r="5" spans="1:15">
      <c r="D5" t="s">
        <v>1</v>
      </c>
    </row>
    <row r="6" spans="1:15" ht="24" customHeight="1">
      <c r="A6" s="194" t="s">
        <v>86</v>
      </c>
      <c r="B6" s="194"/>
      <c r="C6" s="2" t="s">
        <v>87</v>
      </c>
      <c r="D6" s="194" t="s">
        <v>88</v>
      </c>
      <c r="E6" s="194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88">
        <v>4572.0640000000003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88">
        <v>3881.4960000000001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88">
        <v>5139.0959999999995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88">
        <v>37.076000000000001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88">
        <v>4236.5339999999997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88">
        <v>2952.922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88">
        <v>427.61400000000003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88">
        <v>448.02999999999992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88">
        <v>21.692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88">
        <v>498.072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88">
        <v>250.88799999999998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88">
        <v>96.441999999999993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88">
        <v>2873.1620000000003</v>
      </c>
    </row>
    <row r="21" spans="2:6" ht="21.95" customHeight="1">
      <c r="B21" s="177" t="s">
        <v>244</v>
      </c>
      <c r="C21" s="4" t="s">
        <v>245</v>
      </c>
      <c r="D21" s="5" t="s">
        <v>240</v>
      </c>
      <c r="E21" s="179" t="s">
        <v>248</v>
      </c>
      <c r="F21" s="88">
        <v>614.77200000000005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88">
        <v>51.977999999999994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88">
        <v>2820.7020000000002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88">
        <v>2666.9580000000001</v>
      </c>
    </row>
    <row r="25" spans="2:6">
      <c r="B25" s="177" t="s">
        <v>243</v>
      </c>
      <c r="C25" s="4" t="s">
        <v>246</v>
      </c>
      <c r="D25" s="5" t="s">
        <v>235</v>
      </c>
      <c r="E25" s="162" t="s">
        <v>247</v>
      </c>
      <c r="F25" s="88">
        <v>587.93200000000002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E3" sqref="E3:F3"/>
    </sheetView>
  </sheetViews>
  <sheetFormatPr baseColWidth="10" defaultRowHeight="12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4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>
      <c r="A1" s="203" t="s">
        <v>0</v>
      </c>
      <c r="B1" s="203"/>
      <c r="C1" s="203"/>
      <c r="D1" s="203"/>
      <c r="E1" s="203"/>
      <c r="F1" s="203"/>
    </row>
    <row r="2" spans="1:6" ht="15">
      <c r="F2" s="89"/>
    </row>
    <row r="3" spans="1:6" ht="15.75">
      <c r="A3" s="204" t="s">
        <v>95</v>
      </c>
      <c r="B3" s="204"/>
      <c r="C3" s="204"/>
      <c r="D3" s="204"/>
      <c r="E3" s="205" t="str">
        <f>+COURSSYD!M22</f>
        <v>30 Novembre 2020</v>
      </c>
      <c r="F3" s="205"/>
    </row>
    <row r="4" spans="1:6" ht="15.75">
      <c r="A4" s="206" t="s">
        <v>85</v>
      </c>
      <c r="B4" s="206"/>
      <c r="C4" s="206"/>
      <c r="D4" s="206"/>
      <c r="E4" s="206"/>
      <c r="F4" s="206"/>
    </row>
    <row r="5" spans="1:6" ht="15">
      <c r="D5" s="8" t="s">
        <v>1</v>
      </c>
      <c r="F5" s="89"/>
    </row>
    <row r="6" spans="1:6" ht="15">
      <c r="A6" s="207" t="s">
        <v>86</v>
      </c>
      <c r="B6" s="207"/>
      <c r="C6" s="9" t="s">
        <v>87</v>
      </c>
      <c r="D6" s="207" t="s">
        <v>88</v>
      </c>
      <c r="E6" s="207"/>
      <c r="F6" s="90" t="s">
        <v>89</v>
      </c>
    </row>
    <row r="7" spans="1:6" ht="15">
      <c r="F7" s="89"/>
    </row>
    <row r="8" spans="1:6" ht="15">
      <c r="B8" s="10" t="s">
        <v>2</v>
      </c>
      <c r="C8" s="10" t="s">
        <v>3</v>
      </c>
      <c r="D8" s="11" t="s">
        <v>4</v>
      </c>
      <c r="E8" s="11" t="s">
        <v>5</v>
      </c>
      <c r="F8" s="91">
        <f>+COURSSYD!N28</f>
        <v>4572.0640000000003</v>
      </c>
    </row>
    <row r="9" spans="1:6" ht="15">
      <c r="B9" s="12" t="s">
        <v>6</v>
      </c>
      <c r="C9" s="12" t="s">
        <v>7</v>
      </c>
      <c r="D9" s="13" t="s">
        <v>8</v>
      </c>
      <c r="E9" s="13" t="s">
        <v>9</v>
      </c>
      <c r="F9" s="91">
        <f>+COURSSYD!N29</f>
        <v>3881.4960000000001</v>
      </c>
    </row>
    <row r="10" spans="1:6" ht="15">
      <c r="B10" s="10" t="s">
        <v>10</v>
      </c>
      <c r="C10" s="10" t="s">
        <v>11</v>
      </c>
      <c r="D10" s="11" t="s">
        <v>12</v>
      </c>
      <c r="E10" s="11" t="s">
        <v>13</v>
      </c>
      <c r="F10" s="91">
        <f>+COURSSYD!N30</f>
        <v>5139.0959999999995</v>
      </c>
    </row>
    <row r="11" spans="1:6" ht="15">
      <c r="B11" s="12" t="s">
        <v>14</v>
      </c>
      <c r="C11" s="12" t="s">
        <v>15</v>
      </c>
      <c r="D11" s="13" t="s">
        <v>16</v>
      </c>
      <c r="E11" s="13" t="s">
        <v>17</v>
      </c>
      <c r="F11" s="91">
        <f>+COURSSYD!N31</f>
        <v>37.076000000000001</v>
      </c>
    </row>
    <row r="12" spans="1:6" ht="15">
      <c r="B12" s="10" t="s">
        <v>18</v>
      </c>
      <c r="C12" s="10" t="s">
        <v>19</v>
      </c>
      <c r="D12" s="11" t="s">
        <v>20</v>
      </c>
      <c r="E12" s="11" t="s">
        <v>21</v>
      </c>
      <c r="F12" s="91">
        <f>+COURSSYD!N32</f>
        <v>4236.5339999999997</v>
      </c>
    </row>
    <row r="13" spans="1:6" ht="15">
      <c r="B13" s="12" t="s">
        <v>22</v>
      </c>
      <c r="C13" s="12" t="s">
        <v>23</v>
      </c>
      <c r="D13" s="13" t="s">
        <v>24</v>
      </c>
      <c r="E13" s="13" t="s">
        <v>25</v>
      </c>
      <c r="F13" s="91">
        <f>+COURSSYD!N33</f>
        <v>2952.922</v>
      </c>
    </row>
    <row r="14" spans="1:6" ht="15">
      <c r="B14" s="10" t="s">
        <v>26</v>
      </c>
      <c r="C14" s="10" t="s">
        <v>94</v>
      </c>
      <c r="D14" s="11" t="s">
        <v>27</v>
      </c>
      <c r="E14" s="11" t="s">
        <v>28</v>
      </c>
      <c r="F14" s="91">
        <f>+COURSSYD!N34</f>
        <v>427.61400000000003</v>
      </c>
    </row>
    <row r="15" spans="1:6" ht="15">
      <c r="B15" s="12" t="s">
        <v>29</v>
      </c>
      <c r="C15" s="12" t="s">
        <v>30</v>
      </c>
      <c r="D15" s="13" t="s">
        <v>31</v>
      </c>
      <c r="E15" s="13" t="s">
        <v>32</v>
      </c>
      <c r="F15" s="91">
        <f>+COURSSYD!N35</f>
        <v>448.02999999999992</v>
      </c>
    </row>
    <row r="16" spans="1:6" ht="15">
      <c r="B16" s="10" t="s">
        <v>33</v>
      </c>
      <c r="C16" s="10" t="s">
        <v>34</v>
      </c>
      <c r="D16" s="11" t="s">
        <v>35</v>
      </c>
      <c r="E16" s="11" t="s">
        <v>36</v>
      </c>
      <c r="F16" s="91">
        <f>+COURSSYD!N36</f>
        <v>21.692</v>
      </c>
    </row>
    <row r="17" spans="2:6" ht="15">
      <c r="B17" s="12" t="s">
        <v>37</v>
      </c>
      <c r="C17" s="12" t="s">
        <v>38</v>
      </c>
      <c r="D17" s="13" t="s">
        <v>39</v>
      </c>
      <c r="E17" s="13" t="s">
        <v>40</v>
      </c>
      <c r="F17" s="91">
        <f>+COURSSYD!N37</f>
        <v>498.072</v>
      </c>
    </row>
    <row r="18" spans="2:6" ht="15">
      <c r="B18" s="10" t="s">
        <v>41</v>
      </c>
      <c r="C18" s="10" t="s">
        <v>90</v>
      </c>
      <c r="D18" s="11" t="s">
        <v>42</v>
      </c>
      <c r="E18" s="11" t="s">
        <v>43</v>
      </c>
      <c r="F18" s="91">
        <f>+COURSSYD!N38</f>
        <v>250.88799999999998</v>
      </c>
    </row>
    <row r="19" spans="2:6" ht="15">
      <c r="B19" s="12" t="s">
        <v>44</v>
      </c>
      <c r="C19" s="12" t="s">
        <v>45</v>
      </c>
      <c r="D19" s="13" t="s">
        <v>46</v>
      </c>
      <c r="E19" s="13" t="s">
        <v>47</v>
      </c>
      <c r="F19" s="91">
        <f>+COURSSYD!N39</f>
        <v>96.441999999999993</v>
      </c>
    </row>
    <row r="20" spans="2:6" ht="15">
      <c r="B20" s="10" t="s">
        <v>48</v>
      </c>
      <c r="C20" s="10" t="s">
        <v>49</v>
      </c>
      <c r="D20" s="11" t="s">
        <v>50</v>
      </c>
      <c r="E20" s="11" t="s">
        <v>51</v>
      </c>
      <c r="F20" s="91">
        <f>+COURSSYD!N40</f>
        <v>2873.1620000000003</v>
      </c>
    </row>
    <row r="21" spans="2:6" ht="15">
      <c r="B21" s="12" t="s">
        <v>52</v>
      </c>
      <c r="C21" s="12" t="s">
        <v>53</v>
      </c>
      <c r="D21" s="13" t="s">
        <v>54</v>
      </c>
      <c r="E21" s="13" t="s">
        <v>55</v>
      </c>
      <c r="F21" s="91">
        <f>+COURSSYD!N41</f>
        <v>614.77200000000005</v>
      </c>
    </row>
    <row r="22" spans="2:6" ht="15">
      <c r="B22" s="10" t="s">
        <v>56</v>
      </c>
      <c r="C22" s="10" t="s">
        <v>57</v>
      </c>
      <c r="D22" s="11"/>
      <c r="E22" s="11"/>
      <c r="F22" s="91">
        <f>+COURSSYD!N42</f>
        <v>51.977999999999994</v>
      </c>
    </row>
    <row r="23" spans="2:6" ht="15">
      <c r="B23" s="12" t="s">
        <v>60</v>
      </c>
      <c r="C23" s="12" t="s">
        <v>61</v>
      </c>
      <c r="D23" s="13" t="s">
        <v>62</v>
      </c>
      <c r="E23" s="13" t="s">
        <v>63</v>
      </c>
      <c r="F23" s="91">
        <f>+COURSSYD!N43</f>
        <v>2820.7020000000002</v>
      </c>
    </row>
    <row r="24" spans="2:6" ht="15">
      <c r="B24" s="10" t="s">
        <v>64</v>
      </c>
      <c r="C24" s="10" t="s">
        <v>65</v>
      </c>
      <c r="D24" s="11" t="s">
        <v>66</v>
      </c>
      <c r="E24" s="11" t="s">
        <v>67</v>
      </c>
      <c r="F24" s="91">
        <f>+COURSSYD!N44</f>
        <v>2666.9580000000001</v>
      </c>
    </row>
    <row r="25" spans="2:6" ht="15">
      <c r="B25" s="12" t="s">
        <v>68</v>
      </c>
      <c r="C25" s="12" t="s">
        <v>91</v>
      </c>
      <c r="D25" s="13" t="s">
        <v>69</v>
      </c>
      <c r="E25" s="13" t="s">
        <v>70</v>
      </c>
      <c r="F25" s="91">
        <f>+COURSSYD!N45</f>
        <v>587.93200000000002</v>
      </c>
    </row>
    <row r="26" spans="2:6" ht="15">
      <c r="B26" s="10" t="s">
        <v>71</v>
      </c>
      <c r="C26" s="10" t="s">
        <v>72</v>
      </c>
      <c r="D26" s="11" t="s">
        <v>73</v>
      </c>
      <c r="E26" s="11" t="s">
        <v>74</v>
      </c>
      <c r="F26" s="91" t="str">
        <f>+COURSSYD!N46</f>
        <v xml:space="preserve"> </v>
      </c>
    </row>
    <row r="27" spans="2:6" ht="15">
      <c r="B27" s="12" t="s">
        <v>75</v>
      </c>
      <c r="C27" s="12" t="s">
        <v>92</v>
      </c>
      <c r="D27" s="13" t="s">
        <v>76</v>
      </c>
      <c r="E27" s="13" t="s">
        <v>77</v>
      </c>
      <c r="F27" s="91" t="str">
        <f>+COURSSYD!N47</f>
        <v xml:space="preserve"> </v>
      </c>
    </row>
    <row r="28" spans="2:6" ht="15">
      <c r="B28" s="10" t="s">
        <v>78</v>
      </c>
      <c r="C28" s="10" t="s">
        <v>79</v>
      </c>
      <c r="D28" s="11" t="s">
        <v>80</v>
      </c>
      <c r="E28" s="11" t="s">
        <v>81</v>
      </c>
      <c r="F28" s="91">
        <f>+COURSSYD!N48</f>
        <v>0</v>
      </c>
    </row>
    <row r="29" spans="2:6" ht="15">
      <c r="B29" s="12" t="s">
        <v>82</v>
      </c>
      <c r="C29" s="12" t="s">
        <v>93</v>
      </c>
      <c r="D29" s="13" t="s">
        <v>83</v>
      </c>
      <c r="E29" s="13" t="s">
        <v>84</v>
      </c>
      <c r="F29" s="91">
        <f>+COURSSYD!N49</f>
        <v>0</v>
      </c>
    </row>
    <row r="30" spans="2:6" ht="15">
      <c r="F30" s="89"/>
    </row>
    <row r="31" spans="2:6" ht="15.75">
      <c r="B31" s="185"/>
      <c r="C31" s="185"/>
      <c r="D31" s="14"/>
      <c r="E31" s="15"/>
      <c r="F31" s="77"/>
    </row>
    <row r="32" spans="2:6" ht="12.75">
      <c r="B32" s="15"/>
      <c r="C32" s="15"/>
      <c r="D32" s="15"/>
      <c r="E32" s="15"/>
      <c r="F32" s="77"/>
    </row>
    <row r="33" spans="2:6" ht="12.75">
      <c r="B33" s="17"/>
      <c r="C33" s="17"/>
      <c r="D33" s="17"/>
      <c r="E33" s="17"/>
      <c r="F33" s="92"/>
    </row>
    <row r="34" spans="2:6" ht="12.75">
      <c r="B34" s="17"/>
      <c r="C34" s="17"/>
      <c r="D34" s="17"/>
      <c r="E34" s="17"/>
      <c r="F34" s="92"/>
    </row>
    <row r="35" spans="2:6" ht="12.75">
      <c r="B35" s="17"/>
      <c r="C35" s="17"/>
      <c r="D35" s="17"/>
      <c r="E35" s="17"/>
      <c r="F35" s="92"/>
    </row>
    <row r="36" spans="2:6" ht="12.75">
      <c r="B36" s="17"/>
      <c r="C36" s="17"/>
      <c r="D36" s="17"/>
      <c r="E36" s="17"/>
      <c r="F36" s="92"/>
    </row>
    <row r="37" spans="2:6" ht="12.75">
      <c r="B37" s="17"/>
      <c r="C37" s="17"/>
      <c r="D37" s="17"/>
      <c r="E37" s="17"/>
      <c r="F37" s="92"/>
    </row>
    <row r="38" spans="2:6" ht="12.75">
      <c r="B38" s="17"/>
      <c r="C38" s="187"/>
      <c r="D38" s="187"/>
      <c r="E38" s="199"/>
      <c r="F38" s="199"/>
    </row>
    <row r="39" spans="2:6" ht="12.75">
      <c r="B39" s="200"/>
      <c r="C39" s="17"/>
      <c r="D39" s="17"/>
      <c r="E39" s="17"/>
      <c r="F39" s="92"/>
    </row>
    <row r="40" spans="2:6" ht="12.75">
      <c r="B40" s="201"/>
      <c r="C40" s="19"/>
      <c r="D40" s="19"/>
      <c r="E40" s="19"/>
      <c r="F40" s="93"/>
    </row>
    <row r="41" spans="2:6" ht="12.75">
      <c r="B41" s="202"/>
      <c r="C41" s="19"/>
      <c r="D41" s="19"/>
      <c r="E41" s="19"/>
      <c r="F41" s="93"/>
    </row>
    <row r="42" spans="2:6" ht="12.75">
      <c r="B42" s="202"/>
      <c r="C42" s="19"/>
      <c r="D42" s="19"/>
      <c r="E42" s="19"/>
      <c r="F42" s="93"/>
    </row>
    <row r="43" spans="2:6" ht="12.75">
      <c r="B43" s="202"/>
      <c r="C43" s="20"/>
      <c r="D43" s="20"/>
      <c r="E43" s="20"/>
      <c r="F43" s="92"/>
    </row>
    <row r="44" spans="2:6" ht="12.75">
      <c r="B44" s="202"/>
      <c r="C44" s="20"/>
      <c r="D44" s="20"/>
      <c r="E44" s="20"/>
      <c r="F44" s="92"/>
    </row>
    <row r="45" spans="2:6" ht="12.75">
      <c r="B45" s="20"/>
      <c r="C45" s="21"/>
      <c r="D45" s="20"/>
      <c r="E45" s="20"/>
      <c r="F45" s="92"/>
    </row>
    <row r="46" spans="2:6" ht="12.75">
      <c r="B46" s="20"/>
      <c r="C46" s="22"/>
      <c r="D46" s="22"/>
      <c r="E46" s="19"/>
      <c r="F46" s="93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64"/>
  </cols>
  <sheetData>
    <row r="3" spans="2:8">
      <c r="F3" s="162" t="s">
        <v>232</v>
      </c>
      <c r="G3" s="162" t="s">
        <v>233</v>
      </c>
      <c r="H3" s="164" t="s">
        <v>234</v>
      </c>
    </row>
    <row r="4" spans="2:8">
      <c r="B4" s="10" t="s">
        <v>2</v>
      </c>
      <c r="C4" s="10" t="s">
        <v>3</v>
      </c>
      <c r="D4" s="11" t="s">
        <v>4</v>
      </c>
      <c r="E4" s="11" t="s">
        <v>5</v>
      </c>
      <c r="F4" s="163">
        <f>'cours RAMAMY'!F8</f>
        <v>4572.0640000000003</v>
      </c>
      <c r="G4">
        <f>'[1]SITE WEB'!F8</f>
        <v>3073.9839999999999</v>
      </c>
      <c r="H4" s="164">
        <f>F4-G4</f>
        <v>1498.0800000000004</v>
      </c>
    </row>
    <row r="5" spans="2:8">
      <c r="B5" s="12" t="s">
        <v>6</v>
      </c>
      <c r="C5" s="12" t="s">
        <v>7</v>
      </c>
      <c r="D5" s="13" t="s">
        <v>8</v>
      </c>
      <c r="E5" s="13" t="s">
        <v>9</v>
      </c>
      <c r="F5" s="163">
        <f>'cours RAMAMY'!F9</f>
        <v>3881.4960000000001</v>
      </c>
      <c r="G5">
        <f>'[1]SITE WEB'!F9</f>
        <v>2607.65</v>
      </c>
      <c r="H5" s="164">
        <f t="shared" ref="H5:H25" si="0">F5-G5</f>
        <v>1273.846</v>
      </c>
    </row>
    <row r="6" spans="2:8">
      <c r="B6" s="10" t="s">
        <v>10</v>
      </c>
      <c r="C6" s="10" t="s">
        <v>11</v>
      </c>
      <c r="D6" s="11" t="s">
        <v>12</v>
      </c>
      <c r="E6" s="11" t="s">
        <v>13</v>
      </c>
      <c r="F6" s="163">
        <f>'cours RAMAMY'!F10</f>
        <v>5139.0959999999995</v>
      </c>
      <c r="G6">
        <f>'[1]SITE WEB'!F10</f>
        <v>3960.6419999999998</v>
      </c>
      <c r="H6" s="164">
        <f t="shared" si="0"/>
        <v>1178.4539999999997</v>
      </c>
    </row>
    <row r="7" spans="2:8">
      <c r="B7" s="12" t="s">
        <v>14</v>
      </c>
      <c r="C7" s="12" t="s">
        <v>15</v>
      </c>
      <c r="D7" s="13" t="s">
        <v>16</v>
      </c>
      <c r="E7" s="13" t="s">
        <v>17</v>
      </c>
      <c r="F7" s="163">
        <f>'cours RAMAMY'!F11</f>
        <v>37.076000000000001</v>
      </c>
      <c r="G7">
        <f>'[1]SITE WEB'!F11</f>
        <v>22.175999999999998</v>
      </c>
      <c r="H7" s="164">
        <f t="shared" si="0"/>
        <v>14.900000000000002</v>
      </c>
    </row>
    <row r="8" spans="2:8">
      <c r="B8" s="10" t="s">
        <v>18</v>
      </c>
      <c r="C8" s="10" t="s">
        <v>19</v>
      </c>
      <c r="D8" s="11" t="s">
        <v>20</v>
      </c>
      <c r="E8" s="11" t="s">
        <v>21</v>
      </c>
      <c r="F8" s="163">
        <f>'cours RAMAMY'!F12</f>
        <v>4236.5339999999997</v>
      </c>
      <c r="G8">
        <f>'[1]SITE WEB'!F12</f>
        <v>2724.29</v>
      </c>
      <c r="H8" s="164">
        <f t="shared" si="0"/>
        <v>1512.2439999999997</v>
      </c>
    </row>
    <row r="9" spans="2:8">
      <c r="B9" s="12" t="s">
        <v>22</v>
      </c>
      <c r="C9" s="12" t="s">
        <v>23</v>
      </c>
      <c r="D9" s="13" t="s">
        <v>24</v>
      </c>
      <c r="E9" s="13" t="s">
        <v>25</v>
      </c>
      <c r="F9" s="163">
        <f>'cours RAMAMY'!F13</f>
        <v>2952.922</v>
      </c>
      <c r="G9">
        <f>'[1]SITE WEB'!F13</f>
        <v>2187.3879999999999</v>
      </c>
      <c r="H9" s="164">
        <f t="shared" si="0"/>
        <v>765.53400000000011</v>
      </c>
    </row>
    <row r="10" spans="2:8">
      <c r="B10" s="10" t="s">
        <v>26</v>
      </c>
      <c r="C10" s="10" t="s">
        <v>94</v>
      </c>
      <c r="D10" s="11" t="s">
        <v>27</v>
      </c>
      <c r="E10" s="11" t="s">
        <v>28</v>
      </c>
      <c r="F10" s="163">
        <f>'cours RAMAMY'!F14</f>
        <v>427.61400000000003</v>
      </c>
      <c r="G10">
        <f>'[1]SITE WEB'!F14</f>
        <v>340.02799999999996</v>
      </c>
      <c r="H10" s="164">
        <f t="shared" si="0"/>
        <v>87.58600000000007</v>
      </c>
    </row>
    <row r="11" spans="2:8">
      <c r="B11" s="12" t="s">
        <v>29</v>
      </c>
      <c r="C11" s="12" t="s">
        <v>30</v>
      </c>
      <c r="D11" s="13" t="s">
        <v>31</v>
      </c>
      <c r="E11" s="13" t="s">
        <v>32</v>
      </c>
      <c r="F11" s="163">
        <f>'cours RAMAMY'!F15</f>
        <v>448.02999999999992</v>
      </c>
      <c r="G11">
        <f>'[1]SITE WEB'!F15</f>
        <v>323.06400000000002</v>
      </c>
      <c r="H11" s="164">
        <f t="shared" si="0"/>
        <v>124.96599999999989</v>
      </c>
    </row>
    <row r="12" spans="2:8">
      <c r="B12" s="10" t="s">
        <v>33</v>
      </c>
      <c r="C12" s="10" t="s">
        <v>34</v>
      </c>
      <c r="D12" s="11" t="s">
        <v>35</v>
      </c>
      <c r="E12" s="11" t="s">
        <v>36</v>
      </c>
      <c r="F12" s="163">
        <f>'cours RAMAMY'!F16</f>
        <v>21.692</v>
      </c>
      <c r="G12">
        <f>'[1]SITE WEB'!F16</f>
        <v>14.701999999999998</v>
      </c>
      <c r="H12" s="164">
        <f t="shared" si="0"/>
        <v>6.990000000000002</v>
      </c>
    </row>
    <row r="13" spans="2:8">
      <c r="B13" s="12" t="s">
        <v>37</v>
      </c>
      <c r="C13" s="12" t="s">
        <v>38</v>
      </c>
      <c r="D13" s="13" t="s">
        <v>39</v>
      </c>
      <c r="E13" s="13" t="s">
        <v>40</v>
      </c>
      <c r="F13" s="163">
        <f>'cours RAMAMY'!F17</f>
        <v>498.072</v>
      </c>
      <c r="G13">
        <f>'[1]SITE WEB'!F17</f>
        <v>336.35399999999998</v>
      </c>
      <c r="H13" s="164">
        <f t="shared" si="0"/>
        <v>161.71800000000002</v>
      </c>
    </row>
    <row r="14" spans="2:8">
      <c r="B14" s="10" t="s">
        <v>41</v>
      </c>
      <c r="C14" s="10" t="s">
        <v>90</v>
      </c>
      <c r="D14" s="11" t="s">
        <v>42</v>
      </c>
      <c r="E14" s="11" t="s">
        <v>43</v>
      </c>
      <c r="F14" s="163">
        <f>'cours RAMAMY'!F18</f>
        <v>250.88799999999998</v>
      </c>
      <c r="G14">
        <f>'[1]SITE WEB'!F18</f>
        <v>226.24600000000001</v>
      </c>
      <c r="H14" s="164">
        <f t="shared" si="0"/>
        <v>24.641999999999967</v>
      </c>
    </row>
    <row r="15" spans="2:8">
      <c r="B15" s="12" t="s">
        <v>44</v>
      </c>
      <c r="C15" s="12" t="s">
        <v>45</v>
      </c>
      <c r="D15" s="13" t="s">
        <v>46</v>
      </c>
      <c r="E15" s="13" t="s">
        <v>47</v>
      </c>
      <c r="F15" s="163">
        <f>'cours RAMAMY'!F19</f>
        <v>96.441999999999993</v>
      </c>
      <c r="G15">
        <f>'[1]SITE WEB'!F19</f>
        <v>80.902000000000001</v>
      </c>
      <c r="H15" s="164">
        <f t="shared" si="0"/>
        <v>15.539999999999992</v>
      </c>
    </row>
    <row r="16" spans="2:8">
      <c r="B16" s="10" t="s">
        <v>48</v>
      </c>
      <c r="C16" s="10" t="s">
        <v>49</v>
      </c>
      <c r="D16" s="11" t="s">
        <v>50</v>
      </c>
      <c r="E16" s="11" t="s">
        <v>51</v>
      </c>
      <c r="F16" s="163">
        <f>'cours RAMAMY'!F20</f>
        <v>2873.1620000000003</v>
      </c>
      <c r="G16">
        <f>'[1]SITE WEB'!F20</f>
        <v>1958.0099999999998</v>
      </c>
      <c r="H16" s="164">
        <f t="shared" si="0"/>
        <v>915.1520000000005</v>
      </c>
    </row>
    <row r="17" spans="2:8">
      <c r="B17" s="12" t="s">
        <v>52</v>
      </c>
      <c r="C17" s="12" t="s">
        <v>53</v>
      </c>
      <c r="D17" s="13" t="s">
        <v>54</v>
      </c>
      <c r="E17" s="13" t="s">
        <v>55</v>
      </c>
      <c r="F17" s="163">
        <f>'cours RAMAMY'!F21</f>
        <v>614.77200000000005</v>
      </c>
      <c r="G17">
        <f>'[1]SITE WEB'!F21</f>
        <v>82.088000000000008</v>
      </c>
      <c r="H17" s="164">
        <f t="shared" si="0"/>
        <v>532.68400000000008</v>
      </c>
    </row>
    <row r="18" spans="2:8">
      <c r="B18" s="10" t="s">
        <v>56</v>
      </c>
      <c r="C18" s="10" t="s">
        <v>57</v>
      </c>
      <c r="D18" s="11" t="s">
        <v>58</v>
      </c>
      <c r="E18" s="11" t="s">
        <v>59</v>
      </c>
      <c r="F18" s="163">
        <f>'cours RAMAMY'!F22</f>
        <v>51.977999999999994</v>
      </c>
      <c r="G18">
        <f>'[1]SITE WEB'!F22</f>
        <v>79.540000000000006</v>
      </c>
      <c r="H18" s="164">
        <f t="shared" si="0"/>
        <v>-27.562000000000012</v>
      </c>
    </row>
    <row r="19" spans="2:8">
      <c r="B19" s="12" t="s">
        <v>60</v>
      </c>
      <c r="C19" s="12" t="s">
        <v>61</v>
      </c>
      <c r="D19" s="13" t="s">
        <v>62</v>
      </c>
      <c r="E19" s="13" t="s">
        <v>63</v>
      </c>
      <c r="F19" s="163">
        <f>'cours RAMAMY'!F23</f>
        <v>2820.7020000000002</v>
      </c>
      <c r="G19">
        <f>'[1]SITE WEB'!F23</f>
        <v>41.974000000000004</v>
      </c>
      <c r="H19" s="164">
        <f t="shared" si="0"/>
        <v>2778.7280000000001</v>
      </c>
    </row>
    <row r="20" spans="2:8">
      <c r="B20" s="10" t="s">
        <v>64</v>
      </c>
      <c r="C20" s="10" t="s">
        <v>65</v>
      </c>
      <c r="D20" s="11" t="s">
        <v>66</v>
      </c>
      <c r="E20" s="11" t="s">
        <v>67</v>
      </c>
      <c r="F20" s="163">
        <f>'cours RAMAMY'!F24</f>
        <v>2666.9580000000001</v>
      </c>
      <c r="G20">
        <f>'[1]SITE WEB'!F24</f>
        <v>28.545999999999999</v>
      </c>
      <c r="H20" s="164">
        <f t="shared" si="0"/>
        <v>2638.4120000000003</v>
      </c>
    </row>
    <row r="21" spans="2:8">
      <c r="B21" s="12" t="s">
        <v>68</v>
      </c>
      <c r="C21" s="12" t="s">
        <v>91</v>
      </c>
      <c r="D21" s="13" t="s">
        <v>69</v>
      </c>
      <c r="E21" s="13" t="s">
        <v>70</v>
      </c>
      <c r="F21" s="163">
        <f>'cours RAMAMY'!F25</f>
        <v>587.93200000000002</v>
      </c>
      <c r="G21">
        <f>'[1]SITE WEB'!F25</f>
        <v>25.910000000000004</v>
      </c>
      <c r="H21" s="164">
        <f t="shared" si="0"/>
        <v>562.02200000000005</v>
      </c>
    </row>
    <row r="22" spans="2:8">
      <c r="B22" s="10" t="s">
        <v>71</v>
      </c>
      <c r="C22" s="10" t="s">
        <v>72</v>
      </c>
      <c r="D22" s="11" t="s">
        <v>73</v>
      </c>
      <c r="E22" s="11" t="s">
        <v>74</v>
      </c>
      <c r="F22" s="163" t="str">
        <f>'cours RAMAMY'!F26</f>
        <v xml:space="preserve"> </v>
      </c>
      <c r="G22">
        <f>'[1]SITE WEB'!F26</f>
        <v>0.21000000000000002</v>
      </c>
      <c r="H22" s="164" t="e">
        <f t="shared" si="0"/>
        <v>#VALUE!</v>
      </c>
    </row>
    <row r="23" spans="2:8">
      <c r="B23" s="12" t="s">
        <v>75</v>
      </c>
      <c r="C23" s="12" t="s">
        <v>92</v>
      </c>
      <c r="D23" s="13" t="s">
        <v>76</v>
      </c>
      <c r="E23" s="13" t="s">
        <v>77</v>
      </c>
      <c r="F23" s="163" t="str">
        <f>'cours RAMAMY'!F27</f>
        <v xml:space="preserve"> </v>
      </c>
      <c r="G23">
        <f>'[1]SITE WEB'!F27</f>
        <v>1.482</v>
      </c>
      <c r="H23" s="164" t="e">
        <f t="shared" si="0"/>
        <v>#VALUE!</v>
      </c>
    </row>
    <row r="24" spans="2:8">
      <c r="B24" s="10" t="s">
        <v>78</v>
      </c>
      <c r="C24" s="10" t="s">
        <v>79</v>
      </c>
      <c r="D24" s="11" t="s">
        <v>80</v>
      </c>
      <c r="E24" s="11" t="s">
        <v>81</v>
      </c>
      <c r="F24" s="163">
        <f>'cours RAMAMY'!F28</f>
        <v>0</v>
      </c>
      <c r="G24">
        <f>'[1]SITE WEB'!F28</f>
        <v>2132.518</v>
      </c>
      <c r="H24" s="164">
        <f t="shared" si="0"/>
        <v>-2132.518</v>
      </c>
    </row>
    <row r="25" spans="2:8">
      <c r="B25" s="12" t="s">
        <v>82</v>
      </c>
      <c r="C25" s="12" t="s">
        <v>93</v>
      </c>
      <c r="D25" s="13" t="s">
        <v>83</v>
      </c>
      <c r="E25" s="13" t="s">
        <v>84</v>
      </c>
      <c r="F25" s="163">
        <f>'cours RAMAMY'!F29</f>
        <v>0</v>
      </c>
      <c r="G25">
        <f>'[1]SITE WEB'!F29</f>
        <v>2028.5579999999998</v>
      </c>
      <c r="H25" s="164">
        <f t="shared" si="0"/>
        <v>-2028.5579999999998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COURSSYD</vt:lpstr>
      <vt:lpstr>SITE WEB</vt:lpstr>
      <vt:lpstr>cours RAMAMY</vt:lpstr>
      <vt:lpstr>COMP</vt:lpstr>
      <vt:lpstr>A</vt:lpstr>
      <vt:lpstr>COURSSYD!Zone_d_impression</vt:lpstr>
      <vt:lpstr>COURSSYD!Zone_impres_MI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2020-11-24T13:05:09Z</dcterms:modified>
</cp:coreProperties>
</file>