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S17" i="1"/>
  <c r="S16"/>
  <c r="S14"/>
  <c r="S13"/>
  <c r="S10"/>
  <c r="R16" l="1"/>
  <c r="R15"/>
  <c r="R13"/>
  <c r="R10"/>
  <c r="R14" l="1"/>
  <c r="R17" l="1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<sst xmlns="http://schemas.openxmlformats.org/spreadsheetml/2006/main" count="21" uniqueCount="21">
  <si>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</si>
  <si>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</si>
  <si>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</si>
  <si>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</si>
  <si>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</si>
  <si>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</si>
  <si>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</si>
  <si>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</si>
  <si>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</si>
  <si>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</si>
  <si>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</si>
  <si>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</si>
  <si>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</si>
  <si>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</si>
  <si>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</si>
  <si>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</si>
  <si>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</si>
  <si>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(b) Recettes collectées provisoires à fin janvier 2022</t>
  </si>
  <si>
    <t>2022(b)</t>
  </si>
  <si>
    <t>Date : 01/02/2022</t>
  </si>
  <si>
    <t>2005 - 2022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</si>
</sst>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9" fontId="7" fillId="0" borderId="0" xfId="3" applyFont="1"/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  <xf numFmtId="0" fontId="11" fillId="4" borderId="8" xfId="0" applyFont="1" applyFill="1" applyBorder="1" applyAlignment="1">
      <alignment horizontal="left" vertical="top" wrapText="1"/>
    </xf>
    <xf numFmtId="166" fontId="11" fillId="4" borderId="2" xfId="0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0" fillId="2" borderId="5" xfId="0" applyFont="1" applyFill="1" applyBorder="1" applyAlignment="1">
      <alignment horizontal="center" vertical="top" wrapText="1"/>
    </xf>
    <xf numFmtId="3" fontId="11" fillId="2" borderId="6" xfId="0" applyNumberFormat="1" applyFont="1" applyFill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166" fontId="9" fillId="0" borderId="1" xfId="0" applyNumberFormat="1" applyFont="1" applyBorder="1" applyAlignment="1">
      <alignment horizontal="right" vertical="top" wrapText="1"/>
    </xf>
    <xf numFmtId="0" fontId="9" fillId="0" borderId="8" xfId="0" applyFont="1" applyBorder="1" applyAlignment="1">
      <alignment vertical="top" wrapText="1"/>
    </xf>
    <xf numFmtId="166" fontId="9" fillId="0" borderId="2" xfId="0" applyNumberFormat="1" applyFont="1" applyBorder="1" applyAlignment="1">
      <alignment horizontal="right" vertical="top" wrapText="1"/>
    </xf>
    <xf numFmtId="0" fontId="19" fillId="0" borderId="3" xfId="0" applyFont="1" applyFill="1" applyBorder="1" applyAlignment="1">
      <alignment vertical="top" wrapText="1"/>
    </xf>
    <xf numFmtId="166" fontId="19" fillId="0" borderId="4" xfId="0" applyNumberFormat="1" applyFont="1" applyFill="1" applyBorder="1" applyAlignment="1">
      <alignment vertical="top" wrapText="1"/>
    </xf>
    <xf numFmtId="164" fontId="19" fillId="0" borderId="4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9" fontId="1" fillId="3" borderId="4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vertical="top" wrapText="1"/>
    </xf>
    <xf numFmtId="167" fontId="2" fillId="2" borderId="4" xfId="1" applyNumberFormat="1" applyFont="1" applyFill="1" applyBorder="1" applyAlignment="1">
      <alignment vertical="top" wrapText="1"/>
    </xf>
    <xf numFmtId="167" fontId="2" fillId="2" borderId="4" xfId="1" applyNumberFormat="1" applyFont="1" applyFill="1" applyBorder="1" applyAlignment="1">
      <alignment horizontal="right" vertical="top" wrapText="1"/>
    </xf>
    <xf numFmtId="167" fontId="21" fillId="6" borderId="4" xfId="1" applyNumberFormat="1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vertical="top" wrapText="1"/>
    </xf>
    <xf numFmtId="165" fontId="1" fillId="5" borderId="4" xfId="0" applyNumberFormat="1" applyFont="1" applyFill="1" applyBorder="1" applyAlignment="1">
      <alignment horizontal="right" vertical="top" wrapText="1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workbookViewId="0">
      <selection activeCell="D23" sqref="D23"/>
    </sheetView>
  </sheetViews>
  <sheetFormatPr baseColWidth="10" defaultRowHeight="14.4"/>
  <cols>
    <col min="1" max="1" width="21" customWidth="1"/>
    <col min="2" max="13" width="7.88671875" customWidth="1"/>
    <col min="14" max="14" width="7.88671875" style="4" customWidth="1"/>
    <col min="15" max="15" width="7.88671875" style="6" customWidth="1"/>
    <col min="16" max="19" width="7.88671875" customWidth="1"/>
    <col min="20" max="20" width="14.332031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</cols>
  <sheetData>
    <row r="1" spans="1:19" ht="17.399999999999999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9" ht="17.399999999999999">
      <c r="A2" s="15" t="s">
        <v>20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4" spans="1:19" ht="16.8">
      <c r="A4" s="5" t="s">
        <v>19</v>
      </c>
    </row>
    <row r="5" spans="1:19" ht="15" thickBot="1">
      <c r="L5" s="7" t="s">
        <v>5</v>
      </c>
    </row>
    <row r="6" spans="1:19" s="18" customFormat="1" ht="23.25" customHeight="1" thickBot="1">
      <c r="A6" s="19" t="s">
        <v>0</v>
      </c>
      <c r="B6" s="20">
        <v>2005</v>
      </c>
      <c r="C6" s="20">
        <v>2006</v>
      </c>
      <c r="D6" s="20">
        <v>2007</v>
      </c>
      <c r="E6" s="20">
        <v>2008</v>
      </c>
      <c r="F6" s="20">
        <v>2009</v>
      </c>
      <c r="G6" s="20">
        <v>2010</v>
      </c>
      <c r="H6" s="20">
        <v>2011</v>
      </c>
      <c r="I6" s="20">
        <v>2012</v>
      </c>
      <c r="J6" s="20">
        <v>2013</v>
      </c>
      <c r="K6" s="20">
        <v>2014</v>
      </c>
      <c r="L6" s="20">
        <v>2015</v>
      </c>
      <c r="M6" s="20">
        <v>2016</v>
      </c>
      <c r="N6" s="20">
        <v>2017</v>
      </c>
      <c r="O6" s="20">
        <v>2018</v>
      </c>
      <c r="P6" s="20">
        <v>2019</v>
      </c>
      <c r="Q6" s="20">
        <v>2020</v>
      </c>
      <c r="R6" s="20" t="s">
        <v>16</v>
      </c>
      <c r="S6" s="20" t="s">
        <v>18</v>
      </c>
    </row>
    <row r="7" spans="1:19" s="18" customFormat="1" ht="15" customHeight="1" thickBot="1">
      <c r="A7" s="21" t="s">
        <v>6</v>
      </c>
      <c r="B7" s="22">
        <v>112.16247656205</v>
      </c>
      <c r="C7" s="22">
        <v>138.60125656175998</v>
      </c>
      <c r="D7" s="22">
        <v>179.46928467800001</v>
      </c>
      <c r="E7" s="22">
        <v>219.9</v>
      </c>
      <c r="F7" s="22">
        <v>163.19999999999999</v>
      </c>
      <c r="G7" s="22">
        <v>172.3</v>
      </c>
      <c r="H7" s="22">
        <v>209.8</v>
      </c>
      <c r="I7" s="22">
        <v>227.1</v>
      </c>
      <c r="J7" s="22">
        <v>219.9</v>
      </c>
      <c r="K7" s="22">
        <v>264.30718086899998</v>
      </c>
      <c r="L7" s="22">
        <v>331.38833855199999</v>
      </c>
      <c r="M7" s="22">
        <v>412.08556021100003</v>
      </c>
      <c r="N7" s="22">
        <v>493.15604095299994</v>
      </c>
      <c r="O7" s="22">
        <v>535.45824103999996</v>
      </c>
      <c r="P7" s="22">
        <v>604.7390814800001</v>
      </c>
      <c r="Q7" s="22">
        <f>[1]Rec_dti!$N7</f>
        <v>498.34152950700002</v>
      </c>
      <c r="R7" s="22">
        <v>591.67906805100006</v>
      </c>
      <c r="S7" s="22">
        <v>54.263391102999996</v>
      </c>
    </row>
    <row r="8" spans="1:19" s="18" customFormat="1" ht="15" customHeight="1" thickBot="1">
      <c r="A8" s="23" t="s">
        <v>7</v>
      </c>
      <c r="B8" s="24">
        <v>213.53199215357</v>
      </c>
      <c r="C8" s="24">
        <v>262.63</v>
      </c>
      <c r="D8" s="24">
        <v>339.23067422695999</v>
      </c>
      <c r="E8" s="24">
        <v>483.3</v>
      </c>
      <c r="F8" s="24">
        <v>362.7</v>
      </c>
      <c r="G8" s="24">
        <v>384.9</v>
      </c>
      <c r="H8" s="24">
        <v>476.5</v>
      </c>
      <c r="I8" s="24">
        <v>522.20000000000005</v>
      </c>
      <c r="J8" s="24">
        <v>515.1</v>
      </c>
      <c r="K8" s="24">
        <v>611.84642362900001</v>
      </c>
      <c r="L8" s="22">
        <v>728.32975630300007</v>
      </c>
      <c r="M8" s="22">
        <v>881.62380876499992</v>
      </c>
      <c r="N8" s="22">
        <v>1088.7652712719998</v>
      </c>
      <c r="O8" s="22">
        <v>1232.6234859200001</v>
      </c>
      <c r="P8" s="22">
        <v>1346.2328095500002</v>
      </c>
      <c r="Q8" s="22">
        <f>[1]Rec_dti!$N8</f>
        <v>1135.945491425</v>
      </c>
      <c r="R8" s="22">
        <v>1302.6413452740001</v>
      </c>
      <c r="S8" s="22">
        <v>119.06144032900001</v>
      </c>
    </row>
    <row r="9" spans="1:19" s="18" customFormat="1" ht="15" customHeight="1" thickBot="1">
      <c r="A9" s="23" t="s">
        <v>11</v>
      </c>
      <c r="B9" s="24">
        <v>11.089132684560001</v>
      </c>
      <c r="C9" s="24">
        <v>3.993753955014999</v>
      </c>
      <c r="D9" s="24">
        <v>15.223689225960001</v>
      </c>
      <c r="E9" s="24">
        <v>0.5</v>
      </c>
      <c r="F9" s="24">
        <v>0.1</v>
      </c>
      <c r="G9" s="24">
        <v>0.3</v>
      </c>
      <c r="H9" s="24">
        <v>0</v>
      </c>
      <c r="I9" s="24">
        <v>0.1</v>
      </c>
      <c r="J9" s="24">
        <v>0</v>
      </c>
      <c r="K9" s="24">
        <v>3.9448841999999998E-2</v>
      </c>
      <c r="L9" s="22">
        <v>6.1961194000000004E-2</v>
      </c>
      <c r="M9" s="22">
        <v>4.3548010999999998E-2</v>
      </c>
      <c r="N9" s="22">
        <v>0.47304859199999999</v>
      </c>
      <c r="O9" s="22">
        <v>0.5101639</v>
      </c>
      <c r="P9" s="22">
        <v>0.799177421</v>
      </c>
      <c r="Q9" s="22">
        <f>[1]Rec_dti!$N9</f>
        <v>1.1917957260000001</v>
      </c>
      <c r="R9" s="22">
        <v>1.4037440350000001</v>
      </c>
      <c r="S9" s="22">
        <v>8.5848999999999995E-2</v>
      </c>
    </row>
    <row r="10" spans="1:19" s="18" customFormat="1" ht="42" thickBot="1">
      <c r="A10" s="16" t="s">
        <v>13</v>
      </c>
      <c r="B10" s="17">
        <f>SUM(B7:B9)</f>
        <v>336.78360140018003</v>
      </c>
      <c r="C10" s="17">
        <f t="shared" ref="C10:L10" si="0">SUM(C7:C9)</f>
        <v>405.225010516775</v>
      </c>
      <c r="D10" s="17">
        <f t="shared" si="0"/>
        <v>533.92364813092001</v>
      </c>
      <c r="E10" s="17">
        <f t="shared" si="0"/>
        <v>703.7</v>
      </c>
      <c r="F10" s="17">
        <f t="shared" si="0"/>
        <v>526</v>
      </c>
      <c r="G10" s="17">
        <f t="shared" si="0"/>
        <v>557.5</v>
      </c>
      <c r="H10" s="17">
        <f t="shared" si="0"/>
        <v>686.3</v>
      </c>
      <c r="I10" s="17">
        <f t="shared" si="0"/>
        <v>749.40000000000009</v>
      </c>
      <c r="J10" s="17">
        <f t="shared" si="0"/>
        <v>735</v>
      </c>
      <c r="K10" s="17">
        <f t="shared" si="0"/>
        <v>876.19305334000001</v>
      </c>
      <c r="L10" s="17">
        <f t="shared" si="0"/>
        <v>1059.7800560490002</v>
      </c>
      <c r="M10" s="17">
        <f t="shared" ref="M10:S10" si="1">SUM(M7:M9)</f>
        <v>1293.7529169869999</v>
      </c>
      <c r="N10" s="17">
        <f t="shared" si="1"/>
        <v>1582.3943608169998</v>
      </c>
      <c r="O10" s="17">
        <f t="shared" si="1"/>
        <v>1768.5918908600001</v>
      </c>
      <c r="P10" s="17">
        <f t="shared" si="1"/>
        <v>1951.7710684510002</v>
      </c>
      <c r="Q10" s="17">
        <f t="shared" si="1"/>
        <v>1635.4788166579999</v>
      </c>
      <c r="R10" s="17">
        <f t="shared" si="1"/>
        <v>1895.7241573600002</v>
      </c>
      <c r="S10" s="17">
        <f t="shared" si="1"/>
        <v>173.41068043199999</v>
      </c>
    </row>
    <row r="11" spans="1:19" s="18" customFormat="1" ht="27" thickBot="1">
      <c r="A11" s="23" t="s">
        <v>8</v>
      </c>
      <c r="B11" s="24">
        <v>48.873429110199993</v>
      </c>
      <c r="C11" s="24">
        <v>89.624923112000005</v>
      </c>
      <c r="D11" s="24">
        <v>100.21179341279999</v>
      </c>
      <c r="E11" s="24">
        <v>99.9</v>
      </c>
      <c r="F11" s="24">
        <v>90.7</v>
      </c>
      <c r="G11" s="24">
        <v>90.2</v>
      </c>
      <c r="H11" s="24">
        <v>87</v>
      </c>
      <c r="I11" s="24">
        <v>76.599999999999994</v>
      </c>
      <c r="J11" s="24">
        <v>79.7</v>
      </c>
      <c r="K11" s="24">
        <v>87.544958909000002</v>
      </c>
      <c r="L11" s="22">
        <v>126.70937321700001</v>
      </c>
      <c r="M11" s="22">
        <v>126.396029457</v>
      </c>
      <c r="N11" s="22">
        <v>135.34865286600001</v>
      </c>
      <c r="O11" s="22">
        <v>231.714709113</v>
      </c>
      <c r="P11" s="22">
        <v>285.31389224500003</v>
      </c>
      <c r="Q11" s="22">
        <f>[1]Rec_dti!$N11</f>
        <v>231.74530978899998</v>
      </c>
      <c r="R11" s="22">
        <v>264.965150618</v>
      </c>
      <c r="S11" s="22">
        <v>23.581436151999998</v>
      </c>
    </row>
    <row r="12" spans="1:19" s="18" customFormat="1" ht="27" thickBot="1">
      <c r="A12" s="23" t="s">
        <v>9</v>
      </c>
      <c r="B12" s="24">
        <v>105.61315342319999</v>
      </c>
      <c r="C12" s="24">
        <v>134.0243832468</v>
      </c>
      <c r="D12" s="24">
        <v>140.31792207680002</v>
      </c>
      <c r="E12" s="24">
        <v>204.2</v>
      </c>
      <c r="F12" s="24">
        <v>136.69999999999999</v>
      </c>
      <c r="G12" s="24">
        <v>181.7</v>
      </c>
      <c r="H12" s="24">
        <v>223.8</v>
      </c>
      <c r="I12" s="24">
        <v>222.6</v>
      </c>
      <c r="J12" s="24">
        <v>357.6</v>
      </c>
      <c r="K12" s="24">
        <v>291.296339983</v>
      </c>
      <c r="L12" s="22">
        <v>272.712230046</v>
      </c>
      <c r="M12" s="22">
        <v>262.52350393400002</v>
      </c>
      <c r="N12" s="22">
        <v>329.37326987900002</v>
      </c>
      <c r="O12" s="22">
        <v>427.63237111199993</v>
      </c>
      <c r="P12" s="22">
        <v>511.25606355200006</v>
      </c>
      <c r="Q12" s="22">
        <f>[1]Rec_dti!$N12</f>
        <v>320.158858447</v>
      </c>
      <c r="R12" s="22">
        <v>496.32314904099997</v>
      </c>
      <c r="S12" s="22">
        <v>49.703310719999998</v>
      </c>
    </row>
    <row r="13" spans="1:19" s="18" customFormat="1" ht="28.2" thickBot="1">
      <c r="A13" s="16" t="s">
        <v>14</v>
      </c>
      <c r="B13" s="17">
        <f>SUM(B11:B12)</f>
        <v>154.4865825334</v>
      </c>
      <c r="C13" s="17">
        <f t="shared" ref="C13:L13" si="2">SUM(C11:C12)</f>
        <v>223.6493063588</v>
      </c>
      <c r="D13" s="17">
        <f t="shared" si="2"/>
        <v>240.52971548959999</v>
      </c>
      <c r="E13" s="17">
        <f t="shared" si="2"/>
        <v>304.10000000000002</v>
      </c>
      <c r="F13" s="17">
        <f t="shared" si="2"/>
        <v>227.39999999999998</v>
      </c>
      <c r="G13" s="17">
        <f t="shared" si="2"/>
        <v>271.89999999999998</v>
      </c>
      <c r="H13" s="17">
        <f t="shared" si="2"/>
        <v>310.8</v>
      </c>
      <c r="I13" s="17">
        <f t="shared" si="2"/>
        <v>299.2</v>
      </c>
      <c r="J13" s="17">
        <f t="shared" si="2"/>
        <v>437.3</v>
      </c>
      <c r="K13" s="17">
        <f t="shared" si="2"/>
        <v>378.841298892</v>
      </c>
      <c r="L13" s="17">
        <f t="shared" si="2"/>
        <v>399.42160326300001</v>
      </c>
      <c r="M13" s="17">
        <f t="shared" ref="M13:S13" si="3">SUM(M11:M12)</f>
        <v>388.91953339100002</v>
      </c>
      <c r="N13" s="17">
        <f t="shared" si="3"/>
        <v>464.72192274500003</v>
      </c>
      <c r="O13" s="17">
        <f t="shared" si="3"/>
        <v>659.3470802249999</v>
      </c>
      <c r="P13" s="17">
        <f t="shared" si="3"/>
        <v>796.56995579700015</v>
      </c>
      <c r="Q13" s="17">
        <f t="shared" si="3"/>
        <v>551.90416823600003</v>
      </c>
      <c r="R13" s="17">
        <f t="shared" si="3"/>
        <v>761.2882996589999</v>
      </c>
      <c r="S13" s="17">
        <f t="shared" si="3"/>
        <v>73.284746871999999</v>
      </c>
    </row>
    <row r="14" spans="1:19" s="18" customFormat="1" ht="28.2" thickBot="1">
      <c r="A14" s="25" t="s">
        <v>1</v>
      </c>
      <c r="B14" s="26">
        <f>B13+B10</f>
        <v>491.27018393358003</v>
      </c>
      <c r="C14" s="26">
        <f>C13+C10</f>
        <v>628.874316875575</v>
      </c>
      <c r="D14" s="26">
        <f>D13+D10</f>
        <v>774.45336362052001</v>
      </c>
      <c r="E14" s="27">
        <f>E13+E10</f>
        <v>1007.8000000000001</v>
      </c>
      <c r="F14" s="27">
        <f t="shared" ref="F14:K14" si="4">F13+F10</f>
        <v>753.4</v>
      </c>
      <c r="G14" s="27">
        <f t="shared" si="4"/>
        <v>829.4</v>
      </c>
      <c r="H14" s="27">
        <f t="shared" si="4"/>
        <v>997.09999999999991</v>
      </c>
      <c r="I14" s="27">
        <f t="shared" si="4"/>
        <v>1048.6000000000001</v>
      </c>
      <c r="J14" s="27">
        <f t="shared" si="4"/>
        <v>1172.3</v>
      </c>
      <c r="K14" s="27">
        <f t="shared" si="4"/>
        <v>1255.0343522319999</v>
      </c>
      <c r="L14" s="27">
        <f t="shared" ref="L14:S14" si="5">L13+L10</f>
        <v>1459.2016593120002</v>
      </c>
      <c r="M14" s="27">
        <f t="shared" si="5"/>
        <v>1682.6724503779999</v>
      </c>
      <c r="N14" s="27">
        <f t="shared" si="5"/>
        <v>2047.1162835619998</v>
      </c>
      <c r="O14" s="27">
        <f t="shared" si="5"/>
        <v>2427.938971085</v>
      </c>
      <c r="P14" s="27">
        <f t="shared" si="5"/>
        <v>2748.3410242480004</v>
      </c>
      <c r="Q14" s="27">
        <f t="shared" si="5"/>
        <v>2187.3829848939999</v>
      </c>
      <c r="R14" s="27">
        <f t="shared" si="5"/>
        <v>2657.0124570190001</v>
      </c>
      <c r="S14" s="27">
        <f t="shared" si="5"/>
        <v>246.69542730399999</v>
      </c>
    </row>
    <row r="15" spans="1:19" s="18" customFormat="1" ht="15" customHeight="1" thickBot="1">
      <c r="A15" s="28" t="s">
        <v>3</v>
      </c>
      <c r="B15" s="29"/>
      <c r="C15" s="30">
        <f>C14/B14-1</f>
        <v>0.28009868590070819</v>
      </c>
      <c r="D15" s="30">
        <f>D14/C14-1</f>
        <v>0.23149148063196923</v>
      </c>
      <c r="E15" s="30">
        <f>E14/D14-1</f>
        <v>0.30130495565104076</v>
      </c>
      <c r="F15" s="30">
        <f>F14/E14-1</f>
        <v>-0.25243103790434618</v>
      </c>
      <c r="G15" s="30">
        <f t="shared" ref="G15:R15" si="6">G14/F14-1</f>
        <v>0.10087602867002921</v>
      </c>
      <c r="H15" s="30">
        <f t="shared" si="6"/>
        <v>0.20219435736677105</v>
      </c>
      <c r="I15" s="30">
        <f t="shared" si="6"/>
        <v>5.1649784374686813E-2</v>
      </c>
      <c r="J15" s="30">
        <f t="shared" si="6"/>
        <v>0.11796681289338151</v>
      </c>
      <c r="K15" s="30">
        <f t="shared" si="6"/>
        <v>7.0574385594131206E-2</v>
      </c>
      <c r="L15" s="30">
        <f t="shared" si="6"/>
        <v>0.16267866032264489</v>
      </c>
      <c r="M15" s="30">
        <f t="shared" si="6"/>
        <v>0.15314592718552977</v>
      </c>
      <c r="N15" s="30">
        <f t="shared" si="6"/>
        <v>0.21658631963822206</v>
      </c>
      <c r="O15" s="30">
        <f t="shared" si="6"/>
        <v>0.18602884974387757</v>
      </c>
      <c r="P15" s="30">
        <f t="shared" si="6"/>
        <v>0.13196462389654662</v>
      </c>
      <c r="Q15" s="30">
        <f t="shared" si="6"/>
        <v>-0.20410787249645979</v>
      </c>
      <c r="R15" s="30">
        <f t="shared" si="6"/>
        <v>0.21469924351073733</v>
      </c>
      <c r="S15" s="30"/>
    </row>
    <row r="16" spans="1:19" s="18" customFormat="1" ht="15" customHeight="1" thickBot="1">
      <c r="A16" s="31" t="s">
        <v>2</v>
      </c>
      <c r="B16" s="32">
        <v>933.47018393358007</v>
      </c>
      <c r="C16" s="32">
        <v>1260.816316875575</v>
      </c>
      <c r="D16" s="32">
        <v>1573.13236362052</v>
      </c>
      <c r="E16" s="33">
        <v>2087.6999999999998</v>
      </c>
      <c r="F16" s="33">
        <v>1782</v>
      </c>
      <c r="G16" s="33">
        <v>1980.9</v>
      </c>
      <c r="H16" s="33">
        <v>2234.4</v>
      </c>
      <c r="I16" s="33">
        <v>2263</v>
      </c>
      <c r="J16" s="33">
        <v>2441.6999999999998</v>
      </c>
      <c r="K16" s="33">
        <v>2585</v>
      </c>
      <c r="L16" s="33">
        <v>3011.4746455080003</v>
      </c>
      <c r="M16" s="33">
        <v>3635.3454925957303</v>
      </c>
      <c r="N16" s="33">
        <v>4328.1342275999996</v>
      </c>
      <c r="O16" s="33">
        <f>2549174.13422234/1000+O14</f>
        <v>4977.1131053073404</v>
      </c>
      <c r="P16" s="33">
        <f>2869858.82215929/1000+P14</f>
        <v>5618.1998464072904</v>
      </c>
      <c r="Q16" s="33">
        <f>Q14+2657.61324246</f>
        <v>4844.9962273540004</v>
      </c>
      <c r="R16" s="33">
        <f>3202315724.51688/1000000+R14</f>
        <v>5859.3281815358805</v>
      </c>
      <c r="S16" s="34">
        <f>233968.66949397/1000+S14</f>
        <v>480.66409679796999</v>
      </c>
    </row>
    <row r="17" spans="1:19" s="18" customFormat="1" ht="28.2" thickBot="1">
      <c r="A17" s="35" t="s">
        <v>15</v>
      </c>
      <c r="B17" s="36">
        <f t="shared" ref="B17:K17" si="7">B14/B16</f>
        <v>0.52628374466488126</v>
      </c>
      <c r="C17" s="36">
        <f t="shared" si="7"/>
        <v>0.49878345359138948</v>
      </c>
      <c r="D17" s="36">
        <f t="shared" si="7"/>
        <v>0.49230019134444436</v>
      </c>
      <c r="E17" s="36">
        <f t="shared" si="7"/>
        <v>0.48273219332279549</v>
      </c>
      <c r="F17" s="36">
        <f t="shared" si="7"/>
        <v>0.42278338945005611</v>
      </c>
      <c r="G17" s="36">
        <f t="shared" si="7"/>
        <v>0.41869857135645411</v>
      </c>
      <c r="H17" s="36">
        <f t="shared" si="7"/>
        <v>0.44624955245255993</v>
      </c>
      <c r="I17" s="36">
        <f t="shared" si="7"/>
        <v>0.46336721166593026</v>
      </c>
      <c r="J17" s="36">
        <f t="shared" si="7"/>
        <v>0.4801163124052914</v>
      </c>
      <c r="K17" s="36">
        <f t="shared" si="7"/>
        <v>0.48550651923868471</v>
      </c>
      <c r="L17" s="36">
        <f t="shared" ref="L17:Q17" si="8">L14/L16</f>
        <v>0.48454721725404071</v>
      </c>
      <c r="M17" s="36">
        <f t="shared" si="8"/>
        <v>0.46286452107651765</v>
      </c>
      <c r="N17" s="36">
        <f t="shared" si="8"/>
        <v>0.47297892715706036</v>
      </c>
      <c r="O17" s="36">
        <f t="shared" si="8"/>
        <v>0.48782073457321462</v>
      </c>
      <c r="P17" s="36">
        <f t="shared" si="8"/>
        <v>0.48918534395060748</v>
      </c>
      <c r="Q17" s="36">
        <f t="shared" si="8"/>
        <v>0.45147258785144528</v>
      </c>
      <c r="R17" s="36">
        <f t="shared" ref="R17:S17" si="9">R14/R16</f>
        <v>0.45346708269249542</v>
      </c>
      <c r="S17" s="36">
        <f t="shared" si="9"/>
        <v>0.51323872314867236</v>
      </c>
    </row>
    <row r="18" spans="1:19">
      <c r="A18" s="1" t="s">
        <v>10</v>
      </c>
      <c r="Q18" s="14"/>
      <c r="R18" s="14"/>
      <c r="S18" s="14"/>
    </row>
    <row r="19" spans="1:19">
      <c r="A19" s="9" t="s">
        <v>12</v>
      </c>
      <c r="L19" s="11"/>
      <c r="M19" s="8"/>
      <c r="N19" s="8"/>
      <c r="O19" s="8"/>
      <c r="P19" s="8"/>
      <c r="Q19" s="8"/>
      <c r="R19" s="8"/>
      <c r="S19" s="8"/>
    </row>
    <row r="20" spans="1:19">
      <c r="A20" s="9" t="s">
        <v>17</v>
      </c>
      <c r="B20" s="2"/>
      <c r="C20" s="3"/>
      <c r="D20" s="3"/>
      <c r="E20" s="3"/>
      <c r="F20" s="3"/>
      <c r="M20" s="11"/>
      <c r="N20" s="11"/>
      <c r="O20" s="11"/>
      <c r="P20" s="4"/>
      <c r="Q20" s="4"/>
      <c r="R20" s="4"/>
      <c r="S20" s="4"/>
    </row>
    <row r="21" spans="1:19">
      <c r="A21" s="10"/>
      <c r="M21" s="11"/>
      <c r="N21" s="11"/>
      <c r="O21" s="13"/>
      <c r="P21" s="11"/>
      <c r="Q21" s="12"/>
      <c r="R21" s="12"/>
      <c r="S21" s="12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rahs</cp:lastModifiedBy>
  <cp:lastPrinted>2021-11-12T08:22:09Z</cp:lastPrinted>
  <dcterms:created xsi:type="dcterms:W3CDTF">2014-09-18T09:05:36Z</dcterms:created>
  <dcterms:modified xsi:type="dcterms:W3CDTF">2022-02-28T05:22:36Z</dcterms:modified>
</cp:coreProperties>
</file>