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16536" windowHeight="9432"/>
  </bookViews>
  <sheets>
    <sheet name="Feuil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T14" i="1"/>
  <c r="T11"/>
  <c r="T15" l="1"/>
  <c r="T17" s="1"/>
  <c r="S11"/>
  <c r="S14"/>
  <c r="R17"/>
  <c r="R14"/>
  <c r="R11"/>
  <c r="T18" l="1"/>
  <c r="S15"/>
  <c r="R15"/>
  <c r="S16" l="1"/>
  <c r="S17"/>
  <c r="S18" s="1"/>
  <c r="R18"/>
  <c r="Q13"/>
  <c r="Q12"/>
  <c r="Q8"/>
  <c r="Q10"/>
  <c r="Q7"/>
  <c r="Q14" l="1"/>
  <c r="Q11" l="1"/>
  <c r="P14"/>
  <c r="P15" s="1"/>
  <c r="P11"/>
  <c r="O11"/>
  <c r="O15" s="1"/>
  <c r="O14"/>
  <c r="N14"/>
  <c r="N15" s="1"/>
  <c r="N11"/>
  <c r="L11"/>
  <c r="C14"/>
  <c r="C15"/>
  <c r="C18" s="1"/>
  <c r="D14"/>
  <c r="E14"/>
  <c r="F14"/>
  <c r="F15" s="1"/>
  <c r="G14"/>
  <c r="G15"/>
  <c r="H14"/>
  <c r="H15"/>
  <c r="H18" s="1"/>
  <c r="I14"/>
  <c r="J14"/>
  <c r="K14"/>
  <c r="C11"/>
  <c r="D11"/>
  <c r="E11"/>
  <c r="E15" s="1"/>
  <c r="F11"/>
  <c r="G11"/>
  <c r="H11"/>
  <c r="I11"/>
  <c r="J11"/>
  <c r="K11"/>
  <c r="M11"/>
  <c r="M14"/>
  <c r="M15" s="1"/>
  <c r="L14"/>
  <c r="L15" s="1"/>
  <c r="B14"/>
  <c r="B11"/>
  <c r="B15" s="1"/>
  <c r="B18" s="1"/>
  <c r="J15"/>
  <c r="J18" s="1"/>
  <c r="D15"/>
  <c r="D16" s="1"/>
  <c r="D18"/>
  <c r="I15"/>
  <c r="I16" s="1"/>
  <c r="J16"/>
  <c r="K15"/>
  <c r="K16" s="1"/>
  <c r="G18"/>
  <c r="Q15" l="1"/>
  <c r="R16" s="1"/>
  <c r="E16"/>
  <c r="E18"/>
  <c r="N18"/>
  <c r="N16"/>
  <c r="O16"/>
  <c r="O17"/>
  <c r="O18" s="1"/>
  <c r="P16"/>
  <c r="P17"/>
  <c r="P18"/>
  <c r="M18"/>
  <c r="M16"/>
  <c r="F16"/>
  <c r="F18"/>
  <c r="G16"/>
  <c r="L16"/>
  <c r="L18"/>
  <c r="I18"/>
  <c r="H16"/>
  <c r="K18"/>
  <c r="C16"/>
  <c r="Q17" l="1"/>
  <c r="Q18" s="1"/>
  <c r="Q16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<sst xmlns="http://schemas.openxmlformats.org/spreadsheetml/2006/main" count="20" uniqueCount="20">
  <si>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</si>
  <si>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</si>
  <si>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</si>
  <si>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</si>
  <si>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</si>
  <si>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</si>
  <si>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</si>
  <si>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</si>
  <si>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</si>
  <si>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</si>
  <si>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</si>
  <si>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</si>
  <si>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</si>
  <si>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</si>
  <si>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</si>
  <si>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</si>
  <si>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2005 - 2023</t>
  </si>
  <si>
    <t>Droit de Sortie</t>
  </si>
  <si>
    <t>Date : 19/07/2023</t>
  </si>
  <si>
    <t xml:space="preserve">(b) Recettes collectées provisoires à fin juin 2023 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</si>
</sst>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  <font>
      <b/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43" fontId="21" fillId="6" borderId="9" xfId="1" applyFont="1" applyFill="1" applyBorder="1" applyAlignment="1">
      <alignment horizontal="center"/>
    </xf>
    <xf numFmtId="43" fontId="2" fillId="2" borderId="4" xfId="1" applyNumberFormat="1" applyFont="1" applyFill="1" applyBorder="1" applyAlignment="1">
      <alignment horizontal="right" wrapText="1"/>
    </xf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showGridLines="0" tabSelected="1" workbookViewId="0">
      <selection activeCell="A22" sqref="A22"/>
    </sheetView>
  </sheetViews>
  <sheetFormatPr baseColWidth="10" defaultRowHeight="14.4"/>
  <cols>
    <col min="1" max="1" width="36.21875" customWidth="1"/>
    <col min="2" max="13" width="7.88671875" customWidth="1"/>
    <col min="14" max="14" width="7.88671875" style="17" customWidth="1"/>
    <col min="15" max="15" width="7.88671875" style="19" customWidth="1"/>
    <col min="16" max="17" width="7.88671875" bestFit="1" customWidth="1"/>
    <col min="18" max="18" width="9.88671875" customWidth="1"/>
    <col min="19" max="19" width="9.6640625" bestFit="1" customWidth="1"/>
    <col min="20" max="20" width="9.77734375" customWidth="1"/>
    <col min="21" max="21" width="10.88671875" bestFit="1" customWidth="1"/>
    <col min="22" max="22" width="14.33203125" bestFit="1" customWidth="1"/>
    <col min="23" max="23" width="10.88671875" bestFit="1" customWidth="1"/>
    <col min="24" max="24" width="14.33203125" bestFit="1" customWidth="1"/>
    <col min="25" max="25" width="10.88671875" bestFit="1" customWidth="1"/>
    <col min="26" max="26" width="14.33203125" bestFit="1" customWidth="1"/>
    <col min="27" max="27" width="10.88671875" bestFit="1" customWidth="1"/>
  </cols>
  <sheetData>
    <row r="1" spans="1:20" ht="17.399999999999999">
      <c r="A1" s="36" t="s">
        <v>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0" ht="17.399999999999999">
      <c r="A2" s="36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4" spans="1:20" ht="16.8">
      <c r="A4" s="18" t="s">
        <v>18</v>
      </c>
    </row>
    <row r="5" spans="1:20" ht="15" thickBot="1">
      <c r="L5" s="20" t="s">
        <v>5</v>
      </c>
    </row>
    <row r="6" spans="1:20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>
        <v>2021</v>
      </c>
      <c r="S6" s="7">
        <v>2022</v>
      </c>
      <c r="T6" s="7">
        <v>2023</v>
      </c>
    </row>
    <row r="7" spans="1:20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v>591.67906805100006</v>
      </c>
      <c r="S7" s="1">
        <v>780.01642652700014</v>
      </c>
      <c r="T7" s="1">
        <v>387.02789195299999</v>
      </c>
    </row>
    <row r="8" spans="1:20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v>1302.6413452740001</v>
      </c>
      <c r="S8" s="1">
        <v>1598.9783505400001</v>
      </c>
      <c r="T8" s="1">
        <v>799.67108449300008</v>
      </c>
    </row>
    <row r="9" spans="1:20" ht="15" customHeight="1" thickBot="1">
      <c r="A9" s="9" t="s">
        <v>17</v>
      </c>
      <c r="B9" s="2"/>
      <c r="C9" s="2"/>
      <c r="D9" s="2"/>
      <c r="E9" s="2"/>
      <c r="F9" s="2"/>
      <c r="G9" s="2"/>
      <c r="H9" s="2"/>
      <c r="I9" s="2"/>
      <c r="J9" s="2"/>
      <c r="K9" s="2"/>
      <c r="L9" s="1"/>
      <c r="M9" s="1"/>
      <c r="N9" s="1"/>
      <c r="O9" s="1"/>
      <c r="P9" s="1"/>
      <c r="Q9" s="1"/>
      <c r="R9" s="1"/>
      <c r="S9" s="1"/>
      <c r="T9" s="1">
        <v>5.863412501</v>
      </c>
    </row>
    <row r="10" spans="1:20" ht="15" customHeight="1" thickBot="1">
      <c r="A10" s="9" t="s">
        <v>11</v>
      </c>
      <c r="B10" s="2">
        <v>11.089132684560001</v>
      </c>
      <c r="C10" s="2">
        <v>3.993753955014999</v>
      </c>
      <c r="D10" s="2">
        <v>15.223689225960001</v>
      </c>
      <c r="E10" s="2">
        <v>0.5</v>
      </c>
      <c r="F10" s="2">
        <v>0.1</v>
      </c>
      <c r="G10" s="2">
        <v>0.3</v>
      </c>
      <c r="H10" s="2">
        <v>0</v>
      </c>
      <c r="I10" s="2">
        <v>0.1</v>
      </c>
      <c r="J10" s="2">
        <v>0</v>
      </c>
      <c r="K10" s="2">
        <v>3.9448841999999998E-2</v>
      </c>
      <c r="L10" s="1">
        <v>6.1961194000000004E-2</v>
      </c>
      <c r="M10" s="1">
        <v>4.3548010999999998E-2</v>
      </c>
      <c r="N10" s="1">
        <v>0.47304859199999999</v>
      </c>
      <c r="O10" s="1">
        <v>0.5101639</v>
      </c>
      <c r="P10" s="1">
        <v>0.799177421</v>
      </c>
      <c r="Q10" s="1">
        <f>[1]Rec_dti!$N9</f>
        <v>1.1917957260000001</v>
      </c>
      <c r="R10" s="1">
        <v>1.4037440350000001</v>
      </c>
      <c r="S10" s="1">
        <v>1.3354451300000001</v>
      </c>
      <c r="T10" s="1">
        <v>0.72758664399999995</v>
      </c>
    </row>
    <row r="11" spans="1:20" ht="15" customHeight="1" thickBot="1">
      <c r="A11" s="30" t="s">
        <v>13</v>
      </c>
      <c r="B11" s="11">
        <f>SUM(B7:B10)</f>
        <v>336.78360140018003</v>
      </c>
      <c r="C11" s="11">
        <f t="shared" ref="C11:L11" si="0">SUM(C7:C10)</f>
        <v>405.225010516775</v>
      </c>
      <c r="D11" s="11">
        <f t="shared" si="0"/>
        <v>533.92364813092001</v>
      </c>
      <c r="E11" s="11">
        <f t="shared" si="0"/>
        <v>703.7</v>
      </c>
      <c r="F11" s="11">
        <f t="shared" si="0"/>
        <v>526</v>
      </c>
      <c r="G11" s="11">
        <f t="shared" si="0"/>
        <v>557.5</v>
      </c>
      <c r="H11" s="11">
        <f t="shared" si="0"/>
        <v>686.3</v>
      </c>
      <c r="I11" s="11">
        <f t="shared" si="0"/>
        <v>749.40000000000009</v>
      </c>
      <c r="J11" s="11">
        <f t="shared" si="0"/>
        <v>735</v>
      </c>
      <c r="K11" s="11">
        <f t="shared" si="0"/>
        <v>876.19305334000001</v>
      </c>
      <c r="L11" s="11">
        <f t="shared" si="0"/>
        <v>1059.7800560490002</v>
      </c>
      <c r="M11" s="11">
        <f t="shared" ref="M11:R11" si="1">SUM(M7:M10)</f>
        <v>1293.7529169869999</v>
      </c>
      <c r="N11" s="11">
        <f t="shared" si="1"/>
        <v>1582.3943608169998</v>
      </c>
      <c r="O11" s="11">
        <f t="shared" si="1"/>
        <v>1768.5918908600001</v>
      </c>
      <c r="P11" s="11">
        <f t="shared" si="1"/>
        <v>1951.7710684510002</v>
      </c>
      <c r="Q11" s="11">
        <f t="shared" si="1"/>
        <v>1635.4788166579999</v>
      </c>
      <c r="R11" s="11">
        <f t="shared" si="1"/>
        <v>1895.7241573600002</v>
      </c>
      <c r="S11" s="11">
        <f t="shared" ref="S11:T11" si="2">SUM(S7:S10)</f>
        <v>2380.3302221970002</v>
      </c>
      <c r="T11" s="11">
        <f t="shared" si="2"/>
        <v>1193.289975591</v>
      </c>
    </row>
    <row r="12" spans="1:20" ht="15" customHeight="1" thickBot="1">
      <c r="A12" s="9" t="s">
        <v>8</v>
      </c>
      <c r="B12" s="2">
        <v>48.873429110199993</v>
      </c>
      <c r="C12" s="2">
        <v>89.624923112000005</v>
      </c>
      <c r="D12" s="2">
        <v>100.21179341279999</v>
      </c>
      <c r="E12" s="2">
        <v>99.9</v>
      </c>
      <c r="F12" s="2">
        <v>90.7</v>
      </c>
      <c r="G12" s="2">
        <v>90.2</v>
      </c>
      <c r="H12" s="2">
        <v>87</v>
      </c>
      <c r="I12" s="2">
        <v>76.599999999999994</v>
      </c>
      <c r="J12" s="2">
        <v>79.7</v>
      </c>
      <c r="K12" s="2">
        <v>87.544958909000002</v>
      </c>
      <c r="L12" s="1">
        <v>126.70937321700001</v>
      </c>
      <c r="M12" s="1">
        <v>126.396029457</v>
      </c>
      <c r="N12" s="1">
        <v>135.34865286600001</v>
      </c>
      <c r="O12" s="1">
        <v>231.714709113</v>
      </c>
      <c r="P12" s="1">
        <v>285.31389224500003</v>
      </c>
      <c r="Q12" s="1">
        <f>[1]Rec_dti!$N11</f>
        <v>231.74530978899998</v>
      </c>
      <c r="R12" s="1">
        <v>264.965150618</v>
      </c>
      <c r="S12" s="1">
        <v>274.28746512099997</v>
      </c>
      <c r="T12" s="1">
        <v>134.543416342</v>
      </c>
    </row>
    <row r="13" spans="1:20" ht="15" customHeight="1" thickBot="1">
      <c r="A13" s="9" t="s">
        <v>9</v>
      </c>
      <c r="B13" s="2">
        <v>105.61315342319999</v>
      </c>
      <c r="C13" s="2">
        <v>134.0243832468</v>
      </c>
      <c r="D13" s="2">
        <v>140.31792207680002</v>
      </c>
      <c r="E13" s="2">
        <v>204.2</v>
      </c>
      <c r="F13" s="2">
        <v>136.69999999999999</v>
      </c>
      <c r="G13" s="2">
        <v>181.7</v>
      </c>
      <c r="H13" s="2">
        <v>223.8</v>
      </c>
      <c r="I13" s="2">
        <v>222.6</v>
      </c>
      <c r="J13" s="2">
        <v>357.6</v>
      </c>
      <c r="K13" s="2">
        <v>291.296339983</v>
      </c>
      <c r="L13" s="1">
        <v>272.712230046</v>
      </c>
      <c r="M13" s="1">
        <v>262.52350393400002</v>
      </c>
      <c r="N13" s="1">
        <v>329.37326987900002</v>
      </c>
      <c r="O13" s="1">
        <v>427.63237111199993</v>
      </c>
      <c r="P13" s="1">
        <v>511.25606355200006</v>
      </c>
      <c r="Q13" s="1">
        <f>[1]Rec_dti!$N12</f>
        <v>320.158858447</v>
      </c>
      <c r="R13" s="1">
        <v>496.32314904099997</v>
      </c>
      <c r="S13" s="1">
        <v>811.02709028099991</v>
      </c>
      <c r="T13" s="1">
        <v>354.32272279300003</v>
      </c>
    </row>
    <row r="14" spans="1:20" ht="15" customHeight="1" thickBot="1">
      <c r="A14" s="30" t="s">
        <v>14</v>
      </c>
      <c r="B14" s="11">
        <f>SUM(B12:B13)</f>
        <v>154.4865825334</v>
      </c>
      <c r="C14" s="11">
        <f t="shared" ref="C14:L14" si="3">SUM(C12:C13)</f>
        <v>223.6493063588</v>
      </c>
      <c r="D14" s="11">
        <f t="shared" si="3"/>
        <v>240.52971548959999</v>
      </c>
      <c r="E14" s="11">
        <f t="shared" si="3"/>
        <v>304.10000000000002</v>
      </c>
      <c r="F14" s="11">
        <f t="shared" si="3"/>
        <v>227.39999999999998</v>
      </c>
      <c r="G14" s="11">
        <f t="shared" si="3"/>
        <v>271.89999999999998</v>
      </c>
      <c r="H14" s="11">
        <f t="shared" si="3"/>
        <v>310.8</v>
      </c>
      <c r="I14" s="11">
        <f t="shared" si="3"/>
        <v>299.2</v>
      </c>
      <c r="J14" s="11">
        <f t="shared" si="3"/>
        <v>437.3</v>
      </c>
      <c r="K14" s="11">
        <f t="shared" si="3"/>
        <v>378.841298892</v>
      </c>
      <c r="L14" s="11">
        <f t="shared" si="3"/>
        <v>399.42160326300001</v>
      </c>
      <c r="M14" s="11">
        <f t="shared" ref="M14:R14" si="4">SUM(M12:M13)</f>
        <v>388.91953339100002</v>
      </c>
      <c r="N14" s="11">
        <f t="shared" si="4"/>
        <v>464.72192274500003</v>
      </c>
      <c r="O14" s="11">
        <f t="shared" si="4"/>
        <v>659.3470802249999</v>
      </c>
      <c r="P14" s="11">
        <f t="shared" si="4"/>
        <v>796.56995579700015</v>
      </c>
      <c r="Q14" s="11">
        <f t="shared" si="4"/>
        <v>551.90416823600003</v>
      </c>
      <c r="R14" s="11">
        <f t="shared" si="4"/>
        <v>761.2882996589999</v>
      </c>
      <c r="S14" s="11">
        <f t="shared" ref="S14:T14" si="5">SUM(S12:S13)</f>
        <v>1085.3145554019998</v>
      </c>
      <c r="T14" s="11">
        <f t="shared" si="5"/>
        <v>488.86613913500003</v>
      </c>
    </row>
    <row r="15" spans="1:20" ht="18.75" customHeight="1" thickBot="1">
      <c r="A15" s="24" t="s">
        <v>1</v>
      </c>
      <c r="B15" s="25">
        <f>B14+B11</f>
        <v>491.27018393358003</v>
      </c>
      <c r="C15" s="25">
        <f>C14+C11</f>
        <v>628.874316875575</v>
      </c>
      <c r="D15" s="25">
        <f>D14+D11</f>
        <v>774.45336362052001</v>
      </c>
      <c r="E15" s="26">
        <f>E14+E11</f>
        <v>1007.8000000000001</v>
      </c>
      <c r="F15" s="26">
        <f t="shared" ref="F15:K15" si="6">F14+F11</f>
        <v>753.4</v>
      </c>
      <c r="G15" s="26">
        <f t="shared" si="6"/>
        <v>829.4</v>
      </c>
      <c r="H15" s="26">
        <f t="shared" si="6"/>
        <v>997.09999999999991</v>
      </c>
      <c r="I15" s="26">
        <f t="shared" si="6"/>
        <v>1048.6000000000001</v>
      </c>
      <c r="J15" s="26">
        <f t="shared" si="6"/>
        <v>1172.3</v>
      </c>
      <c r="K15" s="26">
        <f t="shared" si="6"/>
        <v>1255.0343522319999</v>
      </c>
      <c r="L15" s="26">
        <f t="shared" ref="L15:R15" si="7">L14+L11</f>
        <v>1459.2016593120002</v>
      </c>
      <c r="M15" s="26">
        <f t="shared" si="7"/>
        <v>1682.6724503779999</v>
      </c>
      <c r="N15" s="26">
        <f t="shared" si="7"/>
        <v>2047.1162835619998</v>
      </c>
      <c r="O15" s="26">
        <f t="shared" si="7"/>
        <v>2427.938971085</v>
      </c>
      <c r="P15" s="26">
        <f t="shared" si="7"/>
        <v>2748.3410242480004</v>
      </c>
      <c r="Q15" s="26">
        <f t="shared" si="7"/>
        <v>2187.3829848939999</v>
      </c>
      <c r="R15" s="26">
        <f t="shared" si="7"/>
        <v>2657.0124570190001</v>
      </c>
      <c r="S15" s="26">
        <f t="shared" ref="S15:T15" si="8">S14+S11</f>
        <v>3465.644777599</v>
      </c>
      <c r="T15" s="26">
        <f t="shared" si="8"/>
        <v>1682.1561147259999</v>
      </c>
    </row>
    <row r="16" spans="1:20" ht="15" customHeight="1" thickBot="1">
      <c r="A16" s="4" t="s">
        <v>3</v>
      </c>
      <c r="B16" s="10"/>
      <c r="C16" s="5">
        <f>C15/B15-1</f>
        <v>0.28009868590070819</v>
      </c>
      <c r="D16" s="5">
        <f>D15/C15-1</f>
        <v>0.23149148063196923</v>
      </c>
      <c r="E16" s="5">
        <f>E15/D15-1</f>
        <v>0.30130495565104076</v>
      </c>
      <c r="F16" s="5">
        <f>F15/E15-1</f>
        <v>-0.25243103790434618</v>
      </c>
      <c r="G16" s="5">
        <f t="shared" ref="G16:S16" si="9">G15/F15-1</f>
        <v>0.10087602867002921</v>
      </c>
      <c r="H16" s="5">
        <f t="shared" si="9"/>
        <v>0.20219435736677105</v>
      </c>
      <c r="I16" s="5">
        <f t="shared" si="9"/>
        <v>5.1649784374686813E-2</v>
      </c>
      <c r="J16" s="5">
        <f t="shared" si="9"/>
        <v>0.11796681289338151</v>
      </c>
      <c r="K16" s="5">
        <f t="shared" si="9"/>
        <v>7.0574385594131206E-2</v>
      </c>
      <c r="L16" s="5">
        <f t="shared" si="9"/>
        <v>0.16267866032264489</v>
      </c>
      <c r="M16" s="5">
        <f t="shared" si="9"/>
        <v>0.15314592718552977</v>
      </c>
      <c r="N16" s="5">
        <f t="shared" si="9"/>
        <v>0.21658631963822206</v>
      </c>
      <c r="O16" s="5">
        <f t="shared" si="9"/>
        <v>0.18602884974387757</v>
      </c>
      <c r="P16" s="5">
        <f t="shared" si="9"/>
        <v>0.13196462389654662</v>
      </c>
      <c r="Q16" s="5">
        <f t="shared" si="9"/>
        <v>-0.20410787249645979</v>
      </c>
      <c r="R16" s="5">
        <f t="shared" si="9"/>
        <v>0.21469924351073733</v>
      </c>
      <c r="S16" s="5">
        <f t="shared" si="9"/>
        <v>0.30433892714497635</v>
      </c>
      <c r="T16" s="5"/>
    </row>
    <row r="17" spans="1:20" ht="15" customHeight="1" thickBot="1">
      <c r="A17" s="3" t="s">
        <v>2</v>
      </c>
      <c r="B17" s="16">
        <v>933.47018393358007</v>
      </c>
      <c r="C17" s="16">
        <v>1260.816316875575</v>
      </c>
      <c r="D17" s="16">
        <v>1573.13236362052</v>
      </c>
      <c r="E17" s="15">
        <v>2087.6999999999998</v>
      </c>
      <c r="F17" s="15">
        <v>1782</v>
      </c>
      <c r="G17" s="15">
        <v>1980.9</v>
      </c>
      <c r="H17" s="15">
        <v>2234.4</v>
      </c>
      <c r="I17" s="15">
        <v>2263</v>
      </c>
      <c r="J17" s="15">
        <v>2441.6999999999998</v>
      </c>
      <c r="K17" s="15">
        <v>2585</v>
      </c>
      <c r="L17" s="15">
        <v>3011.4746455080003</v>
      </c>
      <c r="M17" s="15">
        <v>3635.3454925957303</v>
      </c>
      <c r="N17" s="15">
        <v>4328.1342275999996</v>
      </c>
      <c r="O17" s="15">
        <f>2549174.13422234/1000+O15</f>
        <v>4977.1131053073404</v>
      </c>
      <c r="P17" s="15">
        <f>2869858.82215929/1000+P15</f>
        <v>5618.1998464072904</v>
      </c>
      <c r="Q17" s="15">
        <f>Q15+2657.61324246</f>
        <v>4844.9962273540004</v>
      </c>
      <c r="R17" s="15">
        <f>R15+3202.31572452</f>
        <v>5859.3281815390001</v>
      </c>
      <c r="S17" s="15">
        <f>S15+3587.74835</f>
        <v>7053.3931275989999</v>
      </c>
      <c r="T17" s="35">
        <f>T15+1975.19643</f>
        <v>3657.3525447259999</v>
      </c>
    </row>
    <row r="18" spans="1:20" ht="28.8" thickBot="1">
      <c r="A18" s="28" t="s">
        <v>15</v>
      </c>
      <c r="B18" s="29">
        <f t="shared" ref="B18:K18" si="10">B15/B17</f>
        <v>0.52628374466488126</v>
      </c>
      <c r="C18" s="29">
        <f t="shared" si="10"/>
        <v>0.49878345359138948</v>
      </c>
      <c r="D18" s="29">
        <f t="shared" si="10"/>
        <v>0.49230019134444436</v>
      </c>
      <c r="E18" s="29">
        <f t="shared" si="10"/>
        <v>0.48273219332279549</v>
      </c>
      <c r="F18" s="29">
        <f t="shared" si="10"/>
        <v>0.42278338945005611</v>
      </c>
      <c r="G18" s="29">
        <f t="shared" si="10"/>
        <v>0.41869857135645411</v>
      </c>
      <c r="H18" s="29">
        <f t="shared" si="10"/>
        <v>0.44624955245255993</v>
      </c>
      <c r="I18" s="29">
        <f t="shared" si="10"/>
        <v>0.46336721166593026</v>
      </c>
      <c r="J18" s="29">
        <f t="shared" si="10"/>
        <v>0.4801163124052914</v>
      </c>
      <c r="K18" s="29">
        <f t="shared" si="10"/>
        <v>0.48550651923868471</v>
      </c>
      <c r="L18" s="29">
        <f t="shared" ref="L18:Q18" si="11">L15/L17</f>
        <v>0.48454721725404071</v>
      </c>
      <c r="M18" s="29">
        <f t="shared" si="11"/>
        <v>0.46286452107651765</v>
      </c>
      <c r="N18" s="29">
        <f t="shared" si="11"/>
        <v>0.47297892715706036</v>
      </c>
      <c r="O18" s="29">
        <f t="shared" si="11"/>
        <v>0.48782073457321462</v>
      </c>
      <c r="P18" s="29">
        <f t="shared" si="11"/>
        <v>0.48918534395060748</v>
      </c>
      <c r="Q18" s="29">
        <f t="shared" si="11"/>
        <v>0.45147258785144528</v>
      </c>
      <c r="R18" s="29">
        <f t="shared" ref="R18:S18" si="12">R15/R17</f>
        <v>0.453467082692254</v>
      </c>
      <c r="S18" s="29">
        <f t="shared" si="12"/>
        <v>0.49134433809429784</v>
      </c>
      <c r="T18" s="29">
        <f t="shared" ref="T18" si="13">T15/T17</f>
        <v>0.45993819139795916</v>
      </c>
    </row>
    <row r="19" spans="1:20">
      <c r="A19" s="12" t="s">
        <v>10</v>
      </c>
      <c r="Q19" s="33"/>
      <c r="R19" s="33"/>
      <c r="S19" s="33"/>
      <c r="T19" s="33"/>
    </row>
    <row r="20" spans="1:20">
      <c r="A20" s="22" t="s">
        <v>12</v>
      </c>
      <c r="L20" s="27"/>
      <c r="M20" s="21"/>
      <c r="N20" s="21"/>
      <c r="O20" s="21"/>
      <c r="P20" s="21"/>
      <c r="Q20" s="21"/>
      <c r="R20" s="21"/>
      <c r="S20" s="21"/>
      <c r="T20" s="21"/>
    </row>
    <row r="21" spans="1:20" ht="15" thickBot="1">
      <c r="A21" s="22" t="s">
        <v>19</v>
      </c>
      <c r="B21" s="13"/>
      <c r="C21" s="14"/>
      <c r="D21" s="14"/>
      <c r="E21" s="14"/>
      <c r="F21" s="14"/>
      <c r="M21" s="27"/>
      <c r="N21" s="27"/>
      <c r="O21" s="27"/>
      <c r="P21" s="17"/>
      <c r="Q21" s="17"/>
      <c r="R21" s="17"/>
      <c r="S21" s="17"/>
      <c r="T21" s="17"/>
    </row>
    <row r="22" spans="1:20" ht="15" thickBot="1">
      <c r="A22" s="23"/>
      <c r="M22" s="27"/>
      <c r="N22" s="27"/>
      <c r="O22" s="32"/>
      <c r="P22" s="34"/>
      <c r="Q22" s="17"/>
      <c r="R22" s="31"/>
      <c r="S22" s="31"/>
      <c r="T22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7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ayms</cp:lastModifiedBy>
  <cp:lastPrinted>2021-11-12T08:22:09Z</cp:lastPrinted>
  <dcterms:created xsi:type="dcterms:W3CDTF">2014-09-18T09:05:36Z</dcterms:created>
  <dcterms:modified xsi:type="dcterms:W3CDTF">2023-07-19T07:27:35Z</dcterms:modified>
</cp:coreProperties>
</file>